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7880" windowHeight="9450" activeTab="8"/>
  </bookViews>
  <sheets>
    <sheet name="Erläuterungen" sheetId="27" r:id="rId1"/>
    <sheet name="Benchmark Klassentrakt - Test" sheetId="26" r:id="rId2"/>
    <sheet name="Benchmark kWh mini" sheetId="8" state="hidden" r:id="rId3"/>
    <sheet name="Benchmark kWh midi" sheetId="7" state="hidden" r:id="rId4"/>
    <sheet name="Benchmark Klassentrakt" sheetId="5" r:id="rId5"/>
    <sheet name="Benchmark Sporthalle" sheetId="24" r:id="rId6"/>
    <sheet name="Kühlung " sheetId="20" r:id="rId7"/>
    <sheet name="Heizen mit WP bzw. Strom " sheetId="22" r:id="rId8"/>
    <sheet name="WW-Bereitung" sheetId="25" r:id="rId9"/>
    <sheet name="Lüftung" sheetId="28" r:id="rId10"/>
    <sheet name="Gesamt - W - kWh" sheetId="18" r:id="rId11"/>
    <sheet name="Haustechnik - W - kWh" sheetId="14" r:id="rId12"/>
    <sheet name="Beleuchtung - W - kWh" sheetId="13" r:id="rId13"/>
    <sheet name="EDV - W - kwh" sheetId="16" r:id="rId14"/>
    <sheet name="Kochen,.. - W - kWh" sheetId="19" r:id="rId15"/>
    <sheet name="Sonstiges - W - kWh" sheetId="17" r:id="rId16"/>
    <sheet name="Grundlast - W - kWh" sheetId="21" r:id="rId17"/>
    <sheet name="Tabelle1" sheetId="1" r:id="rId18"/>
    <sheet name="Tabelle2" sheetId="2" r:id="rId19"/>
    <sheet name="Tabelle3" sheetId="3" r:id="rId20"/>
  </sheets>
  <definedNames>
    <definedName name="_NutzungSporthalle" localSheetId="7">'Heizen mit WP bzw. Strom '!#REF!</definedName>
    <definedName name="_NutzungSporthalle" localSheetId="6">'Kühlung '!#REF!</definedName>
    <definedName name="_NutzungSporthalle" localSheetId="9">Lüftung!#REF!</definedName>
    <definedName name="_NutzungSporthalle" localSheetId="8">'WW-Bereitung'!#REF!</definedName>
    <definedName name="_NutzungSporthalle">'Benchmark kWh mini'!$D$61:$D$63</definedName>
    <definedName name="_xlnm.Print_Area" localSheetId="12">'Beleuchtung - W - kWh'!$A$1:$J$126</definedName>
    <definedName name="_xlnm.Print_Area" localSheetId="4">'Benchmark Klassentrakt'!$A$1:$H$125</definedName>
    <definedName name="_xlnm.Print_Area" localSheetId="1">'Benchmark Klassentrakt - Test'!$A$1:$H$121</definedName>
    <definedName name="_xlnm.Print_Area" localSheetId="3">'Benchmark kWh midi'!$A$1:$H$90</definedName>
    <definedName name="_xlnm.Print_Area" localSheetId="2">'Benchmark kWh mini'!$A$1:$H$81</definedName>
    <definedName name="_xlnm.Print_Area" localSheetId="5">'Benchmark Sporthalle'!$A$1:$H$95</definedName>
    <definedName name="_xlnm.Print_Area" localSheetId="13">'EDV - W - kwh'!$A$1:$J$104</definedName>
    <definedName name="_xlnm.Print_Area" localSheetId="0">Erläuterungen!$A$1:$C$57</definedName>
    <definedName name="_xlnm.Print_Area" localSheetId="10">'Gesamt - W - kWh'!$A$1:$H$113</definedName>
    <definedName name="_xlnm.Print_Area" localSheetId="16">'Grundlast - W - kWh'!$A$1:$J$128</definedName>
    <definedName name="_xlnm.Print_Area" localSheetId="11">'Haustechnik - W - kWh'!$A$1:$J$129</definedName>
    <definedName name="_xlnm.Print_Area" localSheetId="7">'Heizen mit WP bzw. Strom '!$A$1:$H$78</definedName>
    <definedName name="_xlnm.Print_Area" localSheetId="14">'Kochen,.. - W - kWh'!$A$1:$J$70</definedName>
    <definedName name="_xlnm.Print_Area" localSheetId="6">'Kühlung '!$A$1:$H$68</definedName>
    <definedName name="_xlnm.Print_Area" localSheetId="9">Lüftung!$A$1:$H$103</definedName>
    <definedName name="_xlnm.Print_Area" localSheetId="15">'Sonstiges - W - kWh'!$A$1:$J$113</definedName>
    <definedName name="_xlnm.Print_Area" localSheetId="8">'WW-Bereitung'!$A$1:$H$104</definedName>
    <definedName name="hohe_externe_Nutzung" localSheetId="7">'Heizen mit WP bzw. Strom '!#REF!</definedName>
    <definedName name="hohe_externe_Nutzung" localSheetId="6">'Kühlung '!#REF!</definedName>
    <definedName name="hohe_externe_Nutzung" localSheetId="9">Lüftung!#REF!</definedName>
    <definedName name="hohe_externe_Nutzung" localSheetId="8">'WW-Bereitung'!#REF!</definedName>
    <definedName name="hohe_externe_Nutzung">'Benchmark kWh mini'!$D$61:$D$63</definedName>
  </definedNames>
  <calcPr calcId="145621"/>
</workbook>
</file>

<file path=xl/calcChain.xml><?xml version="1.0" encoding="utf-8"?>
<calcChain xmlns="http://schemas.openxmlformats.org/spreadsheetml/2006/main">
  <c r="C111" i="5" l="1"/>
  <c r="E111" i="5"/>
  <c r="E121" i="5" s="1"/>
  <c r="D111" i="5"/>
  <c r="D121" i="5" s="1"/>
  <c r="C121" i="5"/>
  <c r="D77" i="28"/>
  <c r="D85" i="28" s="1"/>
  <c r="E77" i="28"/>
  <c r="E85" i="28" s="1"/>
  <c r="E89" i="28" s="1"/>
  <c r="D73" i="28"/>
  <c r="E73" i="28"/>
  <c r="C73" i="28"/>
  <c r="C77" i="28" s="1"/>
  <c r="D43" i="28"/>
  <c r="D50" i="28" s="1"/>
  <c r="D27" i="28"/>
  <c r="E27" i="28"/>
  <c r="E35" i="28" s="1"/>
  <c r="E43" i="28" s="1"/>
  <c r="E59" i="28" s="1"/>
  <c r="C27" i="28"/>
  <c r="C35" i="28" s="1"/>
  <c r="C43" i="28" s="1"/>
  <c r="C59" i="28" s="1"/>
  <c r="D93" i="28" l="1"/>
  <c r="D99" i="28" s="1"/>
  <c r="D89" i="28"/>
  <c r="C93" i="28"/>
  <c r="C99" i="28" s="1"/>
  <c r="C85" i="28"/>
  <c r="C89" i="28" s="1"/>
  <c r="E93" i="28"/>
  <c r="E99" i="28" s="1"/>
  <c r="D59" i="28"/>
  <c r="D113" i="26"/>
  <c r="C83" i="26"/>
  <c r="E83" i="26"/>
  <c r="D83" i="26"/>
  <c r="D57" i="26"/>
  <c r="E57" i="26"/>
  <c r="E103" i="26"/>
  <c r="D103" i="26"/>
  <c r="C103" i="26"/>
  <c r="E93" i="26"/>
  <c r="D93" i="26"/>
  <c r="C93" i="26"/>
  <c r="E69" i="26"/>
  <c r="D69" i="26"/>
  <c r="C69" i="26"/>
  <c r="C57" i="26"/>
  <c r="E43" i="26"/>
  <c r="D43" i="26"/>
  <c r="C43" i="26"/>
  <c r="D111" i="26" l="1"/>
  <c r="G103" i="26" s="1"/>
  <c r="C111" i="26"/>
  <c r="E111" i="26"/>
  <c r="D61" i="20"/>
  <c r="E61" i="20"/>
  <c r="C61" i="20"/>
  <c r="E59" i="20"/>
  <c r="D59" i="20"/>
  <c r="C59" i="20"/>
  <c r="D51" i="20"/>
  <c r="C57" i="20"/>
  <c r="C55" i="20"/>
  <c r="E51" i="20"/>
  <c r="C51" i="20"/>
  <c r="G93" i="26" l="1"/>
  <c r="G57" i="26"/>
  <c r="G69" i="26"/>
  <c r="G83" i="26"/>
  <c r="G43" i="26"/>
  <c r="E100" i="25"/>
  <c r="D100" i="25"/>
  <c r="C100" i="25"/>
  <c r="D47" i="25"/>
  <c r="D33" i="25" s="1"/>
  <c r="E47" i="25"/>
  <c r="E33" i="25" s="1"/>
  <c r="C47" i="25"/>
  <c r="C33" i="25" s="1"/>
  <c r="D45" i="25"/>
  <c r="D31" i="25" s="1"/>
  <c r="E45" i="25"/>
  <c r="E31" i="25" s="1"/>
  <c r="C45" i="25"/>
  <c r="C31" i="25" s="1"/>
  <c r="D43" i="25"/>
  <c r="D29" i="25" s="1"/>
  <c r="E43" i="25"/>
  <c r="E29" i="25" s="1"/>
  <c r="C43" i="25"/>
  <c r="C29" i="25" s="1"/>
  <c r="D21" i="25"/>
  <c r="D23" i="25" s="1"/>
  <c r="E21" i="25"/>
  <c r="E23" i="25" s="1"/>
  <c r="C21" i="25"/>
  <c r="C23" i="25" s="1"/>
  <c r="E35" i="25" l="1"/>
  <c r="E37" i="25" s="1"/>
  <c r="E55" i="25" s="1"/>
  <c r="E65" i="25" s="1"/>
  <c r="D35" i="25"/>
  <c r="D37" i="25" s="1"/>
  <c r="D55" i="25" s="1"/>
  <c r="D65" i="25" s="1"/>
  <c r="C35" i="25"/>
  <c r="C37" i="25" s="1"/>
  <c r="C55" i="25" s="1"/>
  <c r="C65" i="25" s="1"/>
  <c r="E49" i="25"/>
  <c r="C49" i="25"/>
  <c r="D49" i="25"/>
  <c r="D51" i="25" l="1"/>
  <c r="D57" i="25"/>
  <c r="D67" i="25" s="1"/>
  <c r="C51" i="25"/>
  <c r="C57" i="25"/>
  <c r="C67" i="25" s="1"/>
  <c r="E51" i="25"/>
  <c r="E57" i="25"/>
  <c r="E67" i="25" s="1"/>
  <c r="D93" i="25" l="1"/>
  <c r="C87" i="25"/>
  <c r="E91" i="25" l="1"/>
  <c r="D87" i="25"/>
  <c r="E85" i="25"/>
  <c r="E89" i="25"/>
  <c r="C93" i="25"/>
  <c r="D91" i="25"/>
  <c r="C85" i="25"/>
  <c r="C91" i="25"/>
  <c r="D85" i="25"/>
  <c r="D89" i="25"/>
  <c r="E93" i="25"/>
  <c r="C89" i="25"/>
  <c r="E87" i="25"/>
  <c r="E79" i="24" l="1"/>
  <c r="D79" i="24"/>
  <c r="C79" i="24"/>
  <c r="E55" i="24"/>
  <c r="D55" i="24"/>
  <c r="C55" i="24"/>
  <c r="E30" i="24"/>
  <c r="D30" i="24"/>
  <c r="C30" i="24"/>
  <c r="E83" i="24"/>
  <c r="D83" i="24"/>
  <c r="C83" i="24"/>
  <c r="E81" i="24"/>
  <c r="D81" i="24"/>
  <c r="C81" i="24"/>
  <c r="E77" i="24"/>
  <c r="D77" i="24"/>
  <c r="C77" i="24"/>
  <c r="E59" i="24"/>
  <c r="D59" i="24"/>
  <c r="C59" i="24"/>
  <c r="E57" i="24"/>
  <c r="D57" i="24"/>
  <c r="C57" i="24"/>
  <c r="E53" i="24"/>
  <c r="D53" i="24"/>
  <c r="C53" i="24"/>
  <c r="E34" i="24"/>
  <c r="D34" i="24"/>
  <c r="C34" i="24"/>
  <c r="E32" i="24"/>
  <c r="D32" i="24"/>
  <c r="C32" i="24"/>
  <c r="E28" i="24"/>
  <c r="D28" i="24"/>
  <c r="C28" i="24"/>
  <c r="D87" i="24" l="1"/>
  <c r="D90" i="24" s="1"/>
  <c r="E63" i="24"/>
  <c r="E66" i="24" s="1"/>
  <c r="D63" i="24"/>
  <c r="D66" i="24" s="1"/>
  <c r="C87" i="24"/>
  <c r="C90" i="24" s="1"/>
  <c r="C63" i="24"/>
  <c r="C66" i="24" s="1"/>
  <c r="E87" i="24"/>
  <c r="E90" i="24" s="1"/>
  <c r="E38" i="24"/>
  <c r="E41" i="24" s="1"/>
  <c r="D38" i="24"/>
  <c r="D41" i="24" s="1"/>
  <c r="C38" i="24"/>
  <c r="C41" i="24" s="1"/>
  <c r="D74" i="8"/>
  <c r="E74" i="8"/>
  <c r="C74" i="8"/>
  <c r="E71" i="7"/>
  <c r="E86" i="7" s="1"/>
  <c r="D71" i="7"/>
  <c r="D86" i="7" s="1"/>
  <c r="C71" i="7"/>
  <c r="C86" i="7" s="1"/>
  <c r="D55" i="8" l="1"/>
  <c r="E55" i="8"/>
  <c r="C55" i="8"/>
  <c r="D51" i="8"/>
  <c r="E51" i="8"/>
  <c r="C51" i="8"/>
  <c r="D47" i="8"/>
  <c r="E47" i="8"/>
  <c r="C47" i="8"/>
  <c r="E70" i="22" l="1"/>
  <c r="D70" i="22"/>
  <c r="C70" i="22"/>
  <c r="E51" i="22"/>
  <c r="D51" i="22"/>
  <c r="C51" i="22"/>
  <c r="E49" i="22"/>
  <c r="E55" i="22" s="1"/>
  <c r="D49" i="22"/>
  <c r="D55" i="22" s="1"/>
  <c r="C49" i="22"/>
  <c r="C55" i="22" s="1"/>
  <c r="E47" i="22"/>
  <c r="E53" i="22" s="1"/>
  <c r="D47" i="22"/>
  <c r="D53" i="22" s="1"/>
  <c r="C47" i="22"/>
  <c r="C53" i="22" s="1"/>
  <c r="D57" i="20"/>
  <c r="E57" i="20"/>
  <c r="D55" i="20"/>
  <c r="D53" i="20" s="1"/>
  <c r="E55" i="20"/>
  <c r="E53" i="20" s="1"/>
  <c r="C53" i="20"/>
  <c r="G119" i="21" l="1"/>
  <c r="C119" i="21"/>
  <c r="C55" i="21"/>
  <c r="G103" i="21"/>
  <c r="E103" i="21"/>
  <c r="G115" i="21"/>
  <c r="E115" i="21"/>
  <c r="G113" i="21"/>
  <c r="E113" i="21"/>
  <c r="G111" i="21"/>
  <c r="E111" i="21"/>
  <c r="G109" i="21"/>
  <c r="E109" i="21"/>
  <c r="G107" i="21"/>
  <c r="E107" i="21"/>
  <c r="G105" i="21"/>
  <c r="E105" i="21"/>
  <c r="G61" i="21"/>
  <c r="G63" i="21"/>
  <c r="G65" i="21"/>
  <c r="G67" i="21"/>
  <c r="G69" i="21"/>
  <c r="G71" i="21"/>
  <c r="G73" i="21"/>
  <c r="G75" i="21"/>
  <c r="G77" i="21"/>
  <c r="G79" i="21"/>
  <c r="G81" i="21"/>
  <c r="G83" i="21"/>
  <c r="G85" i="21"/>
  <c r="G87" i="21"/>
  <c r="G89" i="21"/>
  <c r="G91" i="21"/>
  <c r="G93" i="21"/>
  <c r="G95" i="21"/>
  <c r="G117" i="21"/>
  <c r="G97" i="21"/>
  <c r="C99" i="21"/>
  <c r="G59" i="21"/>
  <c r="G37" i="21"/>
  <c r="G35" i="21"/>
  <c r="G33" i="21"/>
  <c r="G31" i="21"/>
  <c r="G29" i="21"/>
  <c r="G27" i="21"/>
  <c r="G25" i="21"/>
  <c r="G23" i="21"/>
  <c r="G21" i="21"/>
  <c r="G19" i="21"/>
  <c r="G17" i="21"/>
  <c r="G53" i="21"/>
  <c r="G51" i="21"/>
  <c r="G49" i="21"/>
  <c r="G47" i="21"/>
  <c r="C43" i="21"/>
  <c r="G41" i="21"/>
  <c r="G39" i="21"/>
  <c r="G15" i="21"/>
  <c r="G13" i="21"/>
  <c r="G11" i="21"/>
  <c r="C124" i="21" l="1"/>
  <c r="G55" i="21"/>
  <c r="G99" i="21"/>
  <c r="G43" i="21"/>
  <c r="E15" i="18"/>
  <c r="G124" i="21" l="1"/>
  <c r="E11" i="19"/>
  <c r="G11" i="19"/>
  <c r="E13" i="19"/>
  <c r="G13" i="19"/>
  <c r="E15" i="19"/>
  <c r="G15" i="19"/>
  <c r="E17" i="19"/>
  <c r="G17" i="19"/>
  <c r="E19" i="19"/>
  <c r="G19" i="19"/>
  <c r="E21" i="19"/>
  <c r="G21" i="19"/>
  <c r="E23" i="19"/>
  <c r="G23" i="19"/>
  <c r="E25" i="19"/>
  <c r="G25" i="19"/>
  <c r="E27" i="19"/>
  <c r="G27" i="19"/>
  <c r="E29" i="19"/>
  <c r="G29" i="19"/>
  <c r="E31" i="19"/>
  <c r="G31" i="19"/>
  <c r="C33" i="19"/>
  <c r="G33" i="19"/>
  <c r="E37" i="19"/>
  <c r="G37" i="19"/>
  <c r="E39" i="19"/>
  <c r="G39" i="19"/>
  <c r="E41" i="19"/>
  <c r="G41" i="19"/>
  <c r="C43" i="19"/>
  <c r="G43" i="19"/>
  <c r="E47" i="19"/>
  <c r="G47" i="19"/>
  <c r="E49" i="19"/>
  <c r="G49" i="19"/>
  <c r="E51" i="19"/>
  <c r="G51" i="19"/>
  <c r="E53" i="19"/>
  <c r="G53" i="19"/>
  <c r="E55" i="19"/>
  <c r="G55" i="19"/>
  <c r="E57" i="19"/>
  <c r="G57" i="19"/>
  <c r="E59" i="19"/>
  <c r="G59" i="19"/>
  <c r="C61" i="19"/>
  <c r="C65" i="19" s="1"/>
  <c r="G61" i="19"/>
  <c r="G65" i="19" s="1"/>
  <c r="C105" i="18" l="1"/>
  <c r="E103" i="18"/>
  <c r="E101" i="18"/>
  <c r="E99" i="18"/>
  <c r="E97" i="18"/>
  <c r="E87" i="18"/>
  <c r="C83" i="18"/>
  <c r="E81" i="18"/>
  <c r="E79" i="18"/>
  <c r="E77" i="18"/>
  <c r="C73" i="18"/>
  <c r="E71" i="18"/>
  <c r="E69" i="18"/>
  <c r="E67" i="18"/>
  <c r="C63" i="18"/>
  <c r="E61" i="18"/>
  <c r="E59" i="18"/>
  <c r="E57" i="18"/>
  <c r="E55" i="18"/>
  <c r="E53" i="18"/>
  <c r="C49" i="18"/>
  <c r="E47" i="18"/>
  <c r="E45" i="18"/>
  <c r="E43" i="18"/>
  <c r="C39" i="18"/>
  <c r="E37" i="18"/>
  <c r="E35" i="18"/>
  <c r="E33" i="18"/>
  <c r="E31" i="18"/>
  <c r="C27" i="18"/>
  <c r="E25" i="18"/>
  <c r="E23" i="18"/>
  <c r="E21" i="18"/>
  <c r="E19" i="18"/>
  <c r="E17" i="18"/>
  <c r="E13" i="18"/>
  <c r="E27" i="18" l="1"/>
  <c r="C91" i="18"/>
  <c r="C109" i="18" s="1"/>
  <c r="E63" i="18"/>
  <c r="E83" i="18"/>
  <c r="E49" i="18"/>
  <c r="E39" i="18"/>
  <c r="E73" i="18"/>
  <c r="E105" i="18"/>
  <c r="C105" i="17"/>
  <c r="G103" i="17"/>
  <c r="G101" i="17"/>
  <c r="G99" i="17"/>
  <c r="G97" i="17"/>
  <c r="G95" i="17"/>
  <c r="G93" i="17"/>
  <c r="G91" i="17"/>
  <c r="G89" i="17"/>
  <c r="G87" i="17"/>
  <c r="G85" i="17"/>
  <c r="G49" i="17"/>
  <c r="G79" i="17"/>
  <c r="G77" i="17"/>
  <c r="G75" i="17"/>
  <c r="G73" i="17"/>
  <c r="G71" i="17"/>
  <c r="G51" i="17"/>
  <c r="G47" i="17"/>
  <c r="G45" i="17"/>
  <c r="G43" i="17"/>
  <c r="G41" i="17"/>
  <c r="G19" i="17"/>
  <c r="G21" i="17"/>
  <c r="G23" i="17"/>
  <c r="C81" i="17"/>
  <c r="G69" i="17"/>
  <c r="G67" i="17"/>
  <c r="G65" i="17"/>
  <c r="G63" i="17"/>
  <c r="G61" i="17"/>
  <c r="G59" i="17"/>
  <c r="G57" i="17"/>
  <c r="C53" i="17"/>
  <c r="G39" i="17"/>
  <c r="G37" i="17"/>
  <c r="G35" i="17"/>
  <c r="C31" i="17"/>
  <c r="G29" i="17"/>
  <c r="G53" i="17" s="1"/>
  <c r="G27" i="17"/>
  <c r="G25" i="17"/>
  <c r="G17" i="17"/>
  <c r="G15" i="17"/>
  <c r="G13" i="17"/>
  <c r="G11" i="17"/>
  <c r="G100" i="16"/>
  <c r="C100" i="16"/>
  <c r="G59" i="16"/>
  <c r="G57" i="16"/>
  <c r="G55" i="16"/>
  <c r="G53" i="16"/>
  <c r="G51" i="16"/>
  <c r="G49" i="16"/>
  <c r="G33" i="16"/>
  <c r="G31" i="16"/>
  <c r="G29" i="16"/>
  <c r="G27" i="16"/>
  <c r="G25" i="16"/>
  <c r="G23" i="16"/>
  <c r="G21" i="16"/>
  <c r="G19" i="16"/>
  <c r="G41" i="16"/>
  <c r="G39" i="16"/>
  <c r="G37" i="16"/>
  <c r="G35" i="16"/>
  <c r="C96" i="16"/>
  <c r="G94" i="16"/>
  <c r="G92" i="16"/>
  <c r="C80" i="16"/>
  <c r="G78" i="16"/>
  <c r="G76" i="16"/>
  <c r="G74" i="16"/>
  <c r="G72" i="16"/>
  <c r="G69" i="16"/>
  <c r="G67" i="16"/>
  <c r="C63" i="16"/>
  <c r="G61" i="16"/>
  <c r="G47" i="16"/>
  <c r="G45" i="16"/>
  <c r="G43" i="16"/>
  <c r="G17" i="16"/>
  <c r="G15" i="16"/>
  <c r="G13" i="16"/>
  <c r="E91" i="18" l="1"/>
  <c r="E109" i="18" s="1"/>
  <c r="G105" i="17"/>
  <c r="G81" i="17"/>
  <c r="G31" i="17"/>
  <c r="C109" i="17"/>
  <c r="G63" i="16"/>
  <c r="G80" i="16"/>
  <c r="G96" i="16"/>
  <c r="G119" i="14"/>
  <c r="C121" i="14"/>
  <c r="G117" i="14"/>
  <c r="G115" i="14"/>
  <c r="G113" i="14"/>
  <c r="G111" i="14"/>
  <c r="G109" i="14"/>
  <c r="G107" i="14"/>
  <c r="G105" i="14"/>
  <c r="G103" i="14"/>
  <c r="G101" i="14"/>
  <c r="G99" i="14"/>
  <c r="G97" i="14"/>
  <c r="C92" i="14"/>
  <c r="G90" i="14"/>
  <c r="G88" i="14"/>
  <c r="G86" i="14"/>
  <c r="C82" i="14"/>
  <c r="C70" i="14"/>
  <c r="C53" i="14"/>
  <c r="C37" i="14"/>
  <c r="G17" i="14"/>
  <c r="G15" i="14"/>
  <c r="G35" i="14"/>
  <c r="G33" i="14"/>
  <c r="G31" i="14"/>
  <c r="G29" i="14"/>
  <c r="G80" i="14"/>
  <c r="G78" i="14"/>
  <c r="G76" i="14"/>
  <c r="G74" i="14"/>
  <c r="G68" i="14"/>
  <c r="G66" i="14"/>
  <c r="G64" i="14"/>
  <c r="G62" i="14"/>
  <c r="G60" i="14"/>
  <c r="G58" i="14"/>
  <c r="G51" i="14"/>
  <c r="G49" i="14"/>
  <c r="G47" i="14"/>
  <c r="G45" i="14"/>
  <c r="G43" i="14"/>
  <c r="G41" i="14"/>
  <c r="G27" i="14"/>
  <c r="G25" i="14"/>
  <c r="G23" i="14"/>
  <c r="G21" i="14"/>
  <c r="G19" i="14"/>
  <c r="G13" i="14"/>
  <c r="G11" i="14"/>
  <c r="G23" i="13"/>
  <c r="G21" i="13"/>
  <c r="C25" i="13"/>
  <c r="C118" i="13"/>
  <c r="G59" i="13"/>
  <c r="G57" i="13"/>
  <c r="G55" i="13"/>
  <c r="G53" i="13"/>
  <c r="C67" i="13"/>
  <c r="G114" i="13"/>
  <c r="G112" i="13"/>
  <c r="G110" i="13"/>
  <c r="G108" i="13"/>
  <c r="G116" i="13"/>
  <c r="G106" i="13"/>
  <c r="G104" i="13"/>
  <c r="G102" i="13"/>
  <c r="G118" i="13" s="1"/>
  <c r="G83" i="13"/>
  <c r="G85" i="13" s="1"/>
  <c r="G81" i="13"/>
  <c r="G79" i="13"/>
  <c r="G77" i="13"/>
  <c r="G65" i="13"/>
  <c r="G63" i="13"/>
  <c r="G61" i="13"/>
  <c r="G51" i="13"/>
  <c r="G49" i="13"/>
  <c r="G47" i="13"/>
  <c r="G43" i="13"/>
  <c r="G45" i="13"/>
  <c r="G41" i="13"/>
  <c r="G39" i="13"/>
  <c r="G37" i="13"/>
  <c r="G19" i="13"/>
  <c r="G11" i="13"/>
  <c r="G25" i="13" s="1"/>
  <c r="G13" i="13"/>
  <c r="G15" i="13"/>
  <c r="G17" i="13"/>
  <c r="C85" i="13"/>
  <c r="G75" i="13"/>
  <c r="G73" i="13"/>
  <c r="G71" i="13"/>
  <c r="G35" i="13"/>
  <c r="G33" i="13"/>
  <c r="G31" i="13"/>
  <c r="G29" i="13"/>
  <c r="C125" i="14" l="1"/>
  <c r="G109" i="17"/>
  <c r="G67" i="13"/>
  <c r="G90" i="13" s="1"/>
  <c r="G122" i="13" s="1"/>
  <c r="G121" i="14"/>
  <c r="G92" i="14"/>
  <c r="G82" i="14"/>
  <c r="G70" i="14"/>
  <c r="G37" i="14"/>
  <c r="G53" i="14"/>
  <c r="C90" i="13"/>
  <c r="C122" i="13" s="1"/>
  <c r="G125" i="14" l="1"/>
</calcChain>
</file>

<file path=xl/sharedStrings.xml><?xml version="1.0" encoding="utf-8"?>
<sst xmlns="http://schemas.openxmlformats.org/spreadsheetml/2006/main" count="1498" uniqueCount="476">
  <si>
    <t>Anmerkungen:</t>
  </si>
  <si>
    <t>Notbeleuchtung</t>
  </si>
  <si>
    <t>Beleuchtung</t>
  </si>
  <si>
    <t>Lifte</t>
  </si>
  <si>
    <t>Server</t>
  </si>
  <si>
    <t>Gesamt</t>
  </si>
  <si>
    <t>Entwickelt von:</t>
  </si>
  <si>
    <t>gefördert von: Land Tirol</t>
  </si>
  <si>
    <t>kWh/m² BGF</t>
  </si>
  <si>
    <t>Stark abhängig von Nutzung Sporthalle</t>
  </si>
  <si>
    <t>Dachrinnenheizung, Gullyheizung</t>
  </si>
  <si>
    <t xml:space="preserve">Klassenzimmerlüftung </t>
  </si>
  <si>
    <t>Hebeeinrichtungen</t>
  </si>
  <si>
    <t>Außenbeleuchtung</t>
  </si>
  <si>
    <t>Beleuchtung Sporthalle</t>
  </si>
  <si>
    <r>
      <t xml:space="preserve">Gesamt </t>
    </r>
    <r>
      <rPr>
        <sz val="14"/>
        <color theme="1"/>
        <rFont val="Calibri"/>
        <family val="2"/>
        <scheme val="minor"/>
      </rPr>
      <t>(individuell zusammenzählen)</t>
    </r>
  </si>
  <si>
    <t>Sonstige Haustechnik</t>
  </si>
  <si>
    <t>Schliessystem</t>
  </si>
  <si>
    <t>Beleuchtung Klassentrakt</t>
  </si>
  <si>
    <t>bezogen auf Fläche der Sporthalle</t>
  </si>
  <si>
    <t>Tafelsysteme bzw. Beamer inkl. Computer</t>
  </si>
  <si>
    <t>Kühlung Server</t>
  </si>
  <si>
    <t>Computer für Schüler</t>
  </si>
  <si>
    <t>Schulküche für Schüler</t>
  </si>
  <si>
    <t>Werkräume (Holz, Metall, Textiles Werken,..)</t>
  </si>
  <si>
    <t>Brennofen Keramik</t>
  </si>
  <si>
    <t>Werken, Kochen,… (ohne Beleuchtung)</t>
  </si>
  <si>
    <t>Reinigung (ohne benötigtes WW)</t>
  </si>
  <si>
    <t>EDV, Multimedia, Kopierer</t>
  </si>
  <si>
    <t>Warmwasser - Dezentral (Kleinspeicher, Untertischboiler)</t>
  </si>
  <si>
    <t>Lehrerküche</t>
  </si>
  <si>
    <t>Mittagstisch</t>
  </si>
  <si>
    <t>m² BGF</t>
  </si>
  <si>
    <t>Fläche Klassentrakt:</t>
  </si>
  <si>
    <t>Fläche Sporthalle:</t>
  </si>
  <si>
    <t>Klassentrakt inkl. Haustechnik</t>
  </si>
  <si>
    <t>Warmwasser - Zentral, ganzjährig mit Strom</t>
  </si>
  <si>
    <t>Warmwasser - Zentral, nur Sommer mit Strom</t>
  </si>
  <si>
    <t>Brandschutz, Verschattung, Schliessystem,..</t>
  </si>
  <si>
    <t>Sporthalle</t>
  </si>
  <si>
    <t>Kopierer, Fax, EDV-Netzwerk, Sat, Antennenverstärker</t>
  </si>
  <si>
    <t>Hausmeisterbereich (inkl. Jausenverkauf, Getränkeautomaten)</t>
  </si>
  <si>
    <t>Diverses (Musik, Uhr, Anzeigetafel,…)</t>
  </si>
  <si>
    <t>Lüftung  Sporthalle</t>
  </si>
  <si>
    <t>Abhängig von Auslegung und Regelung</t>
  </si>
  <si>
    <t>Heizung, Kühlung und WW beim Schultrakt inkludiert</t>
  </si>
  <si>
    <t>bezogen auf Gesamtfläche</t>
  </si>
  <si>
    <t>Heizung - Warmwasser - Lüftung - Kühlung</t>
  </si>
  <si>
    <t>Sonstige Haustechnik (Lift, Brandschutz, Verschattung,..)</t>
  </si>
  <si>
    <t xml:space="preserve">Gesamt </t>
  </si>
  <si>
    <t>Gesamter Klassentrakt</t>
  </si>
  <si>
    <t>Klassenrakt und Sporthalle</t>
  </si>
  <si>
    <t>Computer, Server inkl. Kühlung,, Multimedia, Kopierer,..</t>
  </si>
  <si>
    <t>Gesamt Klassentrakt</t>
  </si>
  <si>
    <t>Gesamt Klassentrakt inkl.Haustechnik</t>
  </si>
  <si>
    <t>Allg. Schulbetrieb Gesamt (Beleuchtung, EDV,…)</t>
  </si>
  <si>
    <t>W/m² BGF</t>
  </si>
  <si>
    <t>Sonstiges Schulbetrieb</t>
  </si>
  <si>
    <t>Sonstiges Zusatzbetrieb</t>
  </si>
  <si>
    <t>Sonstiges (Lehrer, Reinigung, ..)</t>
  </si>
  <si>
    <t>Sonstiges Zusatzbetrieb (z.B. Mittagstisch)</t>
  </si>
  <si>
    <t>Leistung</t>
  </si>
  <si>
    <t>kWh/a</t>
  </si>
  <si>
    <t>Voll. Stunden</t>
  </si>
  <si>
    <t>Stromeffizienz in Schulen - Benchmarkbaukasten - Beleuchtung</t>
  </si>
  <si>
    <t>Stromeffizienz in Schulen - Benchmarkbaukasten - Hochrechnung Gesamtverbrauch</t>
  </si>
  <si>
    <t>Stromeffizienz in Schulen - Benchmarkbaukasten - Mini (kWh/m²a)</t>
  </si>
  <si>
    <t>Stromeffizienz in Schulen - Benchmarkbaukasten - Midi (kWh/m²a)</t>
  </si>
  <si>
    <t>Stromeffizienz in Schulen - Benchmarkbaukasten - Maxi (kWh/m²a)</t>
  </si>
  <si>
    <t>Eingangsbereich</t>
  </si>
  <si>
    <t>Schulwappen</t>
  </si>
  <si>
    <t>Eingangsbereich 1</t>
  </si>
  <si>
    <t>Eingangsbeeich 2</t>
  </si>
  <si>
    <t>Anzahl</t>
  </si>
  <si>
    <t>Leistung  ges.</t>
  </si>
  <si>
    <t>Standardklassen</t>
  </si>
  <si>
    <t>EDV-Räume</t>
  </si>
  <si>
    <t>Physik/Chemie</t>
  </si>
  <si>
    <t>Werkräume</t>
  </si>
  <si>
    <t>Direktion</t>
  </si>
  <si>
    <t>Lehrerzimmer</t>
  </si>
  <si>
    <t>Kochräume</t>
  </si>
  <si>
    <t>Beleuchtung Verkehrsflächen</t>
  </si>
  <si>
    <t>Garderoben</t>
  </si>
  <si>
    <t>Aula</t>
  </si>
  <si>
    <t>Stiegenbereich</t>
  </si>
  <si>
    <t>Gänge</t>
  </si>
  <si>
    <t>Beleuchtung der Räume</t>
  </si>
  <si>
    <t>Gesamt Beleuchtung Klassentrakt</t>
  </si>
  <si>
    <t>Außenbereich</t>
  </si>
  <si>
    <t>Gymnastikraum</t>
  </si>
  <si>
    <t>Geräteraum</t>
  </si>
  <si>
    <t xml:space="preserve">Sporthalle </t>
  </si>
  <si>
    <t>keine externe Nutzung</t>
  </si>
  <si>
    <t>mittlere externe Nutzung</t>
  </si>
  <si>
    <t>hohe externe Nutzung</t>
  </si>
  <si>
    <t>Stromeffizienz in Schulen - Benchmarkbaukasten - Haustechnik</t>
  </si>
  <si>
    <t>Heizung</t>
  </si>
  <si>
    <t>Heizkreis 1:</t>
  </si>
  <si>
    <t>Heizkreis 2:</t>
  </si>
  <si>
    <t>Heizkreis 3:</t>
  </si>
  <si>
    <t>Heizkreis 4:</t>
  </si>
  <si>
    <t>Heizkreis 5:</t>
  </si>
  <si>
    <t>Heizkreis 6:</t>
  </si>
  <si>
    <t>Heizkreis 7:</t>
  </si>
  <si>
    <t>Heizkreis 8:</t>
  </si>
  <si>
    <t>Heizkreis 9:</t>
  </si>
  <si>
    <t>Pumpe zu Subverteiler 1:</t>
  </si>
  <si>
    <t>Pumpe zu Subverteiler 2:</t>
  </si>
  <si>
    <t>WW mit dem Heizkessel</t>
  </si>
  <si>
    <t>Speicherladepumpe 1:</t>
  </si>
  <si>
    <t>Speicherladepumpe 2:</t>
  </si>
  <si>
    <t>Speicherladepumpe 3:</t>
  </si>
  <si>
    <t>Zirkulation 1:</t>
  </si>
  <si>
    <t>Zirkulation 2:</t>
  </si>
  <si>
    <t>Zirkulation 3:</t>
  </si>
  <si>
    <t>WW mit Strom</t>
  </si>
  <si>
    <t>Speicher 1:</t>
  </si>
  <si>
    <t>Speicher 2:</t>
  </si>
  <si>
    <t>Speicher 3:</t>
  </si>
  <si>
    <t>Untertischboiler:</t>
  </si>
  <si>
    <t>Durchlauferhitzer:</t>
  </si>
  <si>
    <t>Kleinspeicher:</t>
  </si>
  <si>
    <t>Wärmeerzeugung inkl. Steuerung:</t>
  </si>
  <si>
    <t>Hauptverteilerpumpe:</t>
  </si>
  <si>
    <t>Lüftung</t>
  </si>
  <si>
    <t>Lüftung 1:</t>
  </si>
  <si>
    <t>Lüftung 2:</t>
  </si>
  <si>
    <t>Lüftung 3:</t>
  </si>
  <si>
    <t>Lüftung 4:</t>
  </si>
  <si>
    <t>Gebäudekühlung</t>
  </si>
  <si>
    <t>Frischwasserkühlung</t>
  </si>
  <si>
    <t>Kühlung mit Kältemaschine</t>
  </si>
  <si>
    <t>Dachrinnenheizung, Gullyheizung,..</t>
  </si>
  <si>
    <t>Abwasser Hebewerke</t>
  </si>
  <si>
    <t>Brandschutzanlage</t>
  </si>
  <si>
    <t>Innenverschattung (Blendschutz)</t>
  </si>
  <si>
    <t>Lautsprecheranlage</t>
  </si>
  <si>
    <t>Gesamte Haustechnik</t>
  </si>
  <si>
    <t>W</t>
  </si>
  <si>
    <t>Bussystem</t>
  </si>
  <si>
    <t>Sat- bzw. Antennenverstärker</t>
  </si>
  <si>
    <t>Uhrenanlage</t>
  </si>
  <si>
    <t>Telefonanlage</t>
  </si>
  <si>
    <t>Stromeffizienz in Schulen - Benchmarkbaukasten - Kochen, Werken,..</t>
  </si>
  <si>
    <t>Kochen</t>
  </si>
  <si>
    <t>Kühlschrank</t>
  </si>
  <si>
    <t>Gefrierschrank</t>
  </si>
  <si>
    <t>Herd</t>
  </si>
  <si>
    <t>Backrohr</t>
  </si>
  <si>
    <t>Dunstabzug</t>
  </si>
  <si>
    <t>Mikrowelle</t>
  </si>
  <si>
    <t>Textiles Werken</t>
  </si>
  <si>
    <t>Nähmaschine</t>
  </si>
  <si>
    <t>Bügeleisen</t>
  </si>
  <si>
    <t>Keramik Brennofen</t>
  </si>
  <si>
    <t>Bandsäge</t>
  </si>
  <si>
    <t>Kreissäge</t>
  </si>
  <si>
    <t>Ständerbohrmaschine</t>
  </si>
  <si>
    <t>Werken Holz, Metall, Elektro,..</t>
  </si>
  <si>
    <t>Gesamt Kochen, Werken,..</t>
  </si>
  <si>
    <t>Stromeffizienz in Schulen - Benchmarkbaukasten - EDV und Multimedia</t>
  </si>
  <si>
    <t>Klassentrakt</t>
  </si>
  <si>
    <t>EDV</t>
  </si>
  <si>
    <t>Tafelsystem</t>
  </si>
  <si>
    <t>Beamer</t>
  </si>
  <si>
    <t>Computer für Tafelsystem bzw. Beamer</t>
  </si>
  <si>
    <t>Bildschirm Lehrer</t>
  </si>
  <si>
    <t>Overheadprojektor</t>
  </si>
  <si>
    <t>Kopierer 2:</t>
  </si>
  <si>
    <t>Drucker 1:</t>
  </si>
  <si>
    <t>Drucker 2:</t>
  </si>
  <si>
    <t>Kopierer 1:</t>
  </si>
  <si>
    <t>Lan-Switsch</t>
  </si>
  <si>
    <t>W-Lan</t>
  </si>
  <si>
    <t>Server 1</t>
  </si>
  <si>
    <t>Server 2</t>
  </si>
  <si>
    <t>Kühlung Server 1</t>
  </si>
  <si>
    <t>Kühlung Server 2</t>
  </si>
  <si>
    <t>Multimedia</t>
  </si>
  <si>
    <t>Beamer Aula</t>
  </si>
  <si>
    <t>Musikanlage Aula</t>
  </si>
  <si>
    <t>Musikanlage Sporthalle</t>
  </si>
  <si>
    <t>Anzeigetafel</t>
  </si>
  <si>
    <t>Uhr</t>
  </si>
  <si>
    <t>Stromeffizienz in Schulen - Benchmarkbaukasten - Sonstiges</t>
  </si>
  <si>
    <t>Kaffeemaschine 1:</t>
  </si>
  <si>
    <t>Kaffeemaschine 2:</t>
  </si>
  <si>
    <t>Hausmeisterbereich inkl. Jausenverkauf</t>
  </si>
  <si>
    <t>Reinigung</t>
  </si>
  <si>
    <t>Wischmaschine 2:</t>
  </si>
  <si>
    <t>Kehrmaschine 1:</t>
  </si>
  <si>
    <t>Kehrmaschine 2:</t>
  </si>
  <si>
    <t>Wischmaschine 1:</t>
  </si>
  <si>
    <t>Kaffeemaschine</t>
  </si>
  <si>
    <t>Computer für Schüler + Bildschirm</t>
  </si>
  <si>
    <t>Computer für Lehrer + Bildschirm</t>
  </si>
  <si>
    <t>Computer für Direktion + Bildschirm</t>
  </si>
  <si>
    <t>Computer für Hausmeister + Bildschirm</t>
  </si>
  <si>
    <t>Staubsauger 1:</t>
  </si>
  <si>
    <t>Staubsauger 2:</t>
  </si>
  <si>
    <t>Waschmaschine 1:</t>
  </si>
  <si>
    <t>Waschmaschine 2:</t>
  </si>
  <si>
    <t>Trockner 1:</t>
  </si>
  <si>
    <t>Trockner 2:</t>
  </si>
  <si>
    <t>Mittagstisch/Nachmittagsbetreuung</t>
  </si>
  <si>
    <t>Gesamt Sonstige</t>
  </si>
  <si>
    <t>Leistung (W)</t>
  </si>
  <si>
    <t>kWh/Fahrt?</t>
  </si>
  <si>
    <r>
      <t xml:space="preserve">Warmwasser mit Strom </t>
    </r>
    <r>
      <rPr>
        <sz val="12"/>
        <color theme="1"/>
        <rFont val="Calibri"/>
        <family val="2"/>
        <scheme val="minor"/>
      </rPr>
      <t>(falls nicht im Klassentrakt enthalten)</t>
    </r>
  </si>
  <si>
    <t>Sonstige Haustechnik (Lift, Brandschutz, Verschattung,…)</t>
  </si>
  <si>
    <t>inkl. Dachrinnenheizungen</t>
  </si>
  <si>
    <t>Klassentrakt inkl. Haustechnik (ohne Strom für WP bzw. Elektrodirektheizung)</t>
  </si>
  <si>
    <t xml:space="preserve">Stark abhängig von Nutzung </t>
  </si>
  <si>
    <t>Gesamt:</t>
  </si>
  <si>
    <t>gut</t>
  </si>
  <si>
    <t>mittel</t>
  </si>
  <si>
    <t>schlecht</t>
  </si>
  <si>
    <t>Elektrodirektheizung</t>
  </si>
  <si>
    <t>Gesamtstrom el. Direktheizung</t>
  </si>
  <si>
    <t>Strom für Kühlung</t>
  </si>
  <si>
    <t>Wärmeverteilung</t>
  </si>
  <si>
    <t>Wärmeerzeugung für Heizzwecke und WW</t>
  </si>
  <si>
    <t>Wärmeerzeugung für WW im Sommer</t>
  </si>
  <si>
    <t>Keine generelle Abschätzung der Std. möglich</t>
  </si>
  <si>
    <t>Wärmeerzeugung mit Biomasse (Pellet, Hackschnitzel)</t>
  </si>
  <si>
    <t>Wärmeerzeugung mit Fernwärme</t>
  </si>
  <si>
    <t>Wärmeerzeugungmit Öl</t>
  </si>
  <si>
    <t>Stromeffizienz in Schulen - Benchmarkbaukasten - Grundlastabschätzung</t>
  </si>
  <si>
    <t>Haustechnik</t>
  </si>
  <si>
    <t>Regelung Heizung</t>
  </si>
  <si>
    <t>Zirkulationspumpe Warmwasser</t>
  </si>
  <si>
    <t>Steuerung Lüftung</t>
  </si>
  <si>
    <t>Eingeschaltet</t>
  </si>
  <si>
    <t>Bewegungsmelder</t>
  </si>
  <si>
    <t>EDV, Computer</t>
  </si>
  <si>
    <t>Lichtsteuerung</t>
  </si>
  <si>
    <t>Kochen, Werken, Lehrerküche, Mittagstisch</t>
  </si>
  <si>
    <t>Außenverschattung (Jalousien)</t>
  </si>
  <si>
    <t>Zeiterfassung (Reinigungspersonal)</t>
  </si>
  <si>
    <t>Klassentrakt inkl. Haustechnik (ohne Strom für WP, Kühlung bzw. Elektrodirektheizung)</t>
  </si>
  <si>
    <t>Gesamt (ohne Strom für WP, Kühlung bzw. Elektrodirektheizung)</t>
  </si>
  <si>
    <t xml:space="preserve">Einordnung HWB </t>
  </si>
  <si>
    <t>Berechnung nach OIB</t>
  </si>
  <si>
    <t>Strom für Grundwasserpumpe</t>
  </si>
  <si>
    <t>Strom für Solepumpe</t>
  </si>
  <si>
    <t>Einordnung Kühlenergiebedarf</t>
  </si>
  <si>
    <t>Außeninduzierter Kühlbedarf nach OIB</t>
  </si>
  <si>
    <t>Spezifischer Heizwärmebedarf am Standort nach OIB:</t>
  </si>
  <si>
    <t>Spezifischer außeninduzierter Kühlbedarf nach OIB:</t>
  </si>
  <si>
    <t>Nutzkältebedarf nach PHPP</t>
  </si>
  <si>
    <t>Berechnung nach PHPP</t>
  </si>
  <si>
    <t>Spezifischer Heizwärmebedarf am Standort nach PHPP:</t>
  </si>
  <si>
    <t>Gesamtstrom el. Nachtspeicherheizung</t>
  </si>
  <si>
    <t>Nutzkältebedarf nach PHPP:</t>
  </si>
  <si>
    <t>kWh/m³ BV</t>
  </si>
  <si>
    <t>Strom für Außenluftwärmepumpe</t>
  </si>
  <si>
    <t>Stromverbrauch des Verdampfers inkludiert</t>
  </si>
  <si>
    <t>Kühlung mit Grundwasser (nur Grundwasserpumpe)</t>
  </si>
  <si>
    <t>Strom für Kühlregister Lüftung</t>
  </si>
  <si>
    <t>Strom für Kälteverteilung (z.B. Fußbodenheizung)</t>
  </si>
  <si>
    <t>Warmwasser - Zentral, ganzjährig mit Strom direkt</t>
  </si>
  <si>
    <t>Warmwasser - Zentral, nur Sommer mit Strom direkt</t>
  </si>
  <si>
    <t>Stark abhängig von Nutzung, Bei WW-WP JAZ 2,5</t>
  </si>
  <si>
    <t>Stark abhängig von Nutzung, Bei WW-WP JaZ 2,5</t>
  </si>
  <si>
    <t>Haustechnik Heizung - Warmwasser - Lüftung</t>
  </si>
  <si>
    <t>kWh/m²BGF</t>
  </si>
  <si>
    <t>für das Jahr:</t>
  </si>
  <si>
    <t>Kühlung mit Kältemaschine der Sole WP</t>
  </si>
  <si>
    <t>Gesamt Beleuchtung</t>
  </si>
  <si>
    <t>Schule:</t>
  </si>
  <si>
    <t>Geschirrspüler</t>
  </si>
  <si>
    <t>el. Außenverschattung</t>
  </si>
  <si>
    <t>el. Schliessystem</t>
  </si>
  <si>
    <t>el. Innenverschattung (Blendschutz)</t>
  </si>
  <si>
    <t>Bildschirm für Lehrerpult</t>
  </si>
  <si>
    <t>Jahresarbeitszahl GW - WP (ohne GW-Pumpe)</t>
  </si>
  <si>
    <t>Jahresarbeitszahl Luft-Wärmepumpe</t>
  </si>
  <si>
    <t>Wärmepumpenheizung</t>
  </si>
  <si>
    <t>Verteilverluste (inkl. zurückgewonnerer Verluste)</t>
  </si>
  <si>
    <t>Strom für Grundwasser- bzw. Solepumpe</t>
  </si>
  <si>
    <t>der produzierten Wärme</t>
  </si>
  <si>
    <t>Wärmeverteilverluste</t>
  </si>
  <si>
    <t>Jahresarbeitszahl Wärempumpe</t>
  </si>
  <si>
    <t>Strom für Ventilator Verdampfer</t>
  </si>
  <si>
    <t>Bei Prüfung schon inkludiert</t>
  </si>
  <si>
    <r>
      <t xml:space="preserve">Gesamt </t>
    </r>
    <r>
      <rPr>
        <sz val="14"/>
        <color theme="1"/>
        <rFont val="Calibri"/>
        <family val="2"/>
        <scheme val="minor"/>
      </rPr>
      <t>(auswählen)</t>
    </r>
  </si>
  <si>
    <t>Strom für Wärmepumpenheizung</t>
  </si>
  <si>
    <t>Ausgangsbasis für Strom- und Wärmepumpenheizung</t>
  </si>
  <si>
    <t>Überwärmung bei Nachtspeicherheizungen</t>
  </si>
  <si>
    <t>Jahresarbeitszahl Sole - WP (ohne Sole-Pumpe)</t>
  </si>
  <si>
    <t xml:space="preserve">Berechnung mit Energieausweisprogramm </t>
  </si>
  <si>
    <t>inkl. Überwärmung</t>
  </si>
  <si>
    <t xml:space="preserve">Stromeffizienz in Schulen - Benchmarkbaukasten - WP- und Elektrodirektheizung </t>
  </si>
  <si>
    <t>Stromeffizienz in Schulen - Kühlung mit wassergeführtem System</t>
  </si>
  <si>
    <t>Benchmark Strom  für Wärmepumpe bzw. Elektrodirektheizung:</t>
  </si>
  <si>
    <t>Benchmark Strom  für Kühlung:</t>
  </si>
  <si>
    <t>kWh/a Strom nur für Kühlung</t>
  </si>
  <si>
    <t>kWh/a Strom nur für WP bzw. E-Heizung</t>
  </si>
  <si>
    <t>der gelieferten Kälte</t>
  </si>
  <si>
    <t>k.A</t>
  </si>
  <si>
    <t>k.A.</t>
  </si>
  <si>
    <t>bei Grundwasser kein WP-Betrieb vorgesehen</t>
  </si>
  <si>
    <t>Benchmark Strom (ohne Strom für Wärmepumpe, Kühlung bzw. Elektrodirektheizung):</t>
  </si>
  <si>
    <t>kWh/a Strom (ohne WP, E-heizung bzw. Kühlung)</t>
  </si>
  <si>
    <t>kWh/m³</t>
  </si>
  <si>
    <t>Einordnung SEER WP</t>
  </si>
  <si>
    <t>SEER GW-WP(ohne GW-Pumpe)</t>
  </si>
  <si>
    <t>SEER Sole-WP(ohne Sole-Pumpe)</t>
  </si>
  <si>
    <t>SEER Außenluftwärmepumpe</t>
  </si>
  <si>
    <t>Wärmeerzeugung mit Gaskessel (nicht modulierend)</t>
  </si>
  <si>
    <t>Wärmeerzeugung mit Gaskessel (modulierend)</t>
  </si>
  <si>
    <t>Warmwasser - Dezentral (El. Durchlauferhitzer)</t>
  </si>
  <si>
    <t>Sollten neue bzw. sanierte Gebäude nicht benötigen</t>
  </si>
  <si>
    <t>Für einzlne WC´s in Keller vernachlässigbar</t>
  </si>
  <si>
    <t>Brandschutz, Verschattung, Schliessystem, Bus,…</t>
  </si>
  <si>
    <t>Sonstiges (Parkplatzschranken, Parkautomat,…)</t>
  </si>
  <si>
    <t>Computer für Schüler, Lehrer, Direktion, HM</t>
  </si>
  <si>
    <t>Tafelsysteme bzw. Beamer</t>
  </si>
  <si>
    <t>meist zu vernachlässigen</t>
  </si>
  <si>
    <t>sehr individuell von Nutzung</t>
  </si>
  <si>
    <t>inkl. Dunstabzug bzw. Lüftung</t>
  </si>
  <si>
    <r>
      <t xml:space="preserve">Hausmeisterbereich </t>
    </r>
    <r>
      <rPr>
        <sz val="9"/>
        <color theme="1"/>
        <rFont val="Calibri"/>
        <family val="2"/>
        <scheme val="minor"/>
      </rPr>
      <t>(inkl. Jausenverkauf, Getränkeautomaten)</t>
    </r>
  </si>
  <si>
    <t>ohne Beleuchtung, ohne Computer, ohne Kopierer, ..</t>
  </si>
  <si>
    <t>Teeküche für Direktion, Lehrer und Verwaltung</t>
  </si>
  <si>
    <t>sehr Individuell</t>
  </si>
  <si>
    <r>
      <t xml:space="preserve">Standby Beleuchtung Klassentrakt </t>
    </r>
    <r>
      <rPr>
        <sz val="9"/>
        <color theme="1"/>
        <rFont val="Calibri"/>
        <family val="2"/>
        <scheme val="minor"/>
      </rPr>
      <t>(nur bei Bussystemen)</t>
    </r>
  </si>
  <si>
    <t>normal Gegenläufig zur Beleuchtung bzw. "0"</t>
  </si>
  <si>
    <t>Abhängig von Ausstattung (0%. 50%, 100%)</t>
  </si>
  <si>
    <t>Warmwasser - Zentral ganzes Jahr mit der Heizung</t>
  </si>
  <si>
    <t>Warmwasser - Zentral nur in der HP mit der Heizung</t>
  </si>
  <si>
    <t>vereinfacht gleich für alle Wärmeerzeuger, FW = "0"</t>
  </si>
  <si>
    <t>inkl. Dachrinneheizung</t>
  </si>
  <si>
    <t>inkl. Lüftung</t>
  </si>
  <si>
    <t>Wärmeverteilung Heizung</t>
  </si>
  <si>
    <r>
      <t xml:space="preserve">Warmwasser - Dezentral </t>
    </r>
    <r>
      <rPr>
        <sz val="9"/>
        <color theme="1"/>
        <rFont val="Calibri"/>
        <family val="2"/>
        <scheme val="minor"/>
      </rPr>
      <t>(Kleinspeicher, Untertischboiler)</t>
    </r>
  </si>
  <si>
    <r>
      <t xml:space="preserve">Standby bei Beleuchtung Klassentrakt </t>
    </r>
    <r>
      <rPr>
        <sz val="9"/>
        <color theme="1"/>
        <rFont val="Calibri"/>
        <family val="2"/>
        <scheme val="minor"/>
      </rPr>
      <t>(nur bei Bussystemen)</t>
    </r>
  </si>
  <si>
    <t>normal Gegenläufig zur Beleuchtung bzw. 0</t>
  </si>
  <si>
    <t>Abhängi von Ausstattung (0%. 50%, 100%)</t>
  </si>
  <si>
    <t>jeweils inkl. Klassenzimmerlüftung</t>
  </si>
  <si>
    <t>inkl. Klassenzimmerlüftung</t>
  </si>
  <si>
    <t>Sporthalle - keine externe Nutzung</t>
  </si>
  <si>
    <t>Sporthalle - mittlere externe Nutzung</t>
  </si>
  <si>
    <t>Sporthalle - hohe externe Nutzung</t>
  </si>
  <si>
    <t>Beleuchtung Sporthalle (Innen, Außen, Notbeleuchtung)</t>
  </si>
  <si>
    <t>Stromeffizienz in Schulen - Benchmarkbaukasten - Sporthalle (kWh/m²a)</t>
  </si>
  <si>
    <t>Schule bzw. Sporthalle:</t>
  </si>
  <si>
    <r>
      <t xml:space="preserve">Gesamt </t>
    </r>
    <r>
      <rPr>
        <sz val="14"/>
        <color theme="1"/>
        <rFont val="Calibri"/>
        <family val="2"/>
        <scheme val="minor"/>
      </rPr>
      <t>(aus Blatt Sporthalle)</t>
    </r>
  </si>
  <si>
    <t>Gesamt (gewichtet auf Gesamtfläche)</t>
  </si>
  <si>
    <t>Achtung nur die Dauerleistung (Standby) eintragen</t>
  </si>
  <si>
    <t>Standby (W)</t>
  </si>
  <si>
    <t>Druckluftkompressor</t>
  </si>
  <si>
    <t>Pumpen Verteilsystem bzw. Kühlregister Lüftung</t>
  </si>
  <si>
    <t>sehr individuell</t>
  </si>
  <si>
    <t xml:space="preserve">Nachtlüftung mit Klassenzimmerlüftung </t>
  </si>
  <si>
    <t>Abhängig von Regelung</t>
  </si>
  <si>
    <t>Spezifische Leistungen für Lüftung und Beleuchtung</t>
  </si>
  <si>
    <t>Standby Beleuchtung Sporthalle (nur bei Bus-Systemen)</t>
  </si>
  <si>
    <t>Standby Beleuchtung Sporthalle</t>
  </si>
  <si>
    <t>Diverses (Musik, Uhr, Anzeigetafel, Brandschutz,…)</t>
  </si>
  <si>
    <t>Vollaststunden für Lüftung und Beleuchtung</t>
  </si>
  <si>
    <t>Nachtkühlung Sporthalle mit Lüftung</t>
  </si>
  <si>
    <t>ohne Nachtkühlung mit Lüftung</t>
  </si>
  <si>
    <t>kWh/a Strom Sporthalle (ohne WP, E-Heizung bzw. Kühlung)</t>
  </si>
  <si>
    <t>Strom für Elektordirektheizung</t>
  </si>
  <si>
    <t>Benchmark Strom  für WW-Bereitung</t>
  </si>
  <si>
    <t>WW-Bedarf</t>
  </si>
  <si>
    <t>Nutzenergie inkl. Sporthalle</t>
  </si>
  <si>
    <t>Speicher</t>
  </si>
  <si>
    <t>Fernwärme (nur Regelung)</t>
  </si>
  <si>
    <t>Stromverbrauch Wärmeerezugung</t>
  </si>
  <si>
    <t>Gaskessel nicht modulierend</t>
  </si>
  <si>
    <t>Gaskessel modulierend</t>
  </si>
  <si>
    <t>Ölkessel</t>
  </si>
  <si>
    <t>Biomassekessel (Pellet, HS)</t>
  </si>
  <si>
    <t xml:space="preserve">Stromverbrauch der ganzjährigen WW-Wärmeerzeugung </t>
  </si>
  <si>
    <t>65% Nutzungsgrad der WW-Bereitung (Jahr)</t>
  </si>
  <si>
    <t>Strombedarf der WW-Bereitung mit Heizkessel</t>
  </si>
  <si>
    <t>vereinfacht für Gas und Öl, FW = "0"</t>
  </si>
  <si>
    <t>Warmwasser - Zentral ganzes Jahr mit Öl oder Gas</t>
  </si>
  <si>
    <t>Warmwasser - Zentral ganzes Jahr mit Pellet bzw. HS</t>
  </si>
  <si>
    <t>Abhängig von Luftqualität und Regelung</t>
  </si>
  <si>
    <t>inkl. Standby</t>
  </si>
  <si>
    <t>inkl. Dunstabzug</t>
  </si>
  <si>
    <t>Bei Prüfung schon in SEER inkludiert</t>
  </si>
  <si>
    <t>Strom für Solepumpe der WP (bzw. passive Kühlung)</t>
  </si>
  <si>
    <t>Strom für reversible Außenluftwärmepumpe</t>
  </si>
  <si>
    <t>Zirkulationsverluste</t>
  </si>
  <si>
    <t>Gesamt inkl. Nutzungsgrad Heizung</t>
  </si>
  <si>
    <t>im Verhältnis zu den Unsicherheiten bei der Ausgangsbasis eigentlich zu vernachlässigen</t>
  </si>
  <si>
    <t>% v. Wärme</t>
  </si>
  <si>
    <t>75% Nutzungsgrad der WW-Bereitung (Jahr)</t>
  </si>
  <si>
    <t>Ausgangsbasis Wärmebedarf (Heizperiode)</t>
  </si>
  <si>
    <t>Ausgangsbasis Wärmebedarf (gesamtes Jahr)</t>
  </si>
  <si>
    <t>Ausgangsbasis Wärmebedarf (außerhalb der Heizperiode)</t>
  </si>
  <si>
    <t>Stromeffizienz in Schulen - Benchmarkbaukasten - zentrale WW-Bereitung</t>
  </si>
  <si>
    <t>Gesamt nur Sommer</t>
  </si>
  <si>
    <t>Gesamt Winter + Sommer</t>
  </si>
  <si>
    <t>Strombedarf bei Bereitung direkt mit Strom</t>
  </si>
  <si>
    <t>Strombedarf bei Bereitung mit WW-Wärmepumpe</t>
  </si>
  <si>
    <t>Strombedarf Gesamt</t>
  </si>
  <si>
    <t>Gesamt ohne Nutzungsgrad Heizung</t>
  </si>
  <si>
    <t>Strom für Grundwasserpumpe (W/m²BGF)</t>
  </si>
  <si>
    <t>Strom für Kühlregister Lüftung (W/m²BGF)</t>
  </si>
  <si>
    <t>Strom für Kälteverteilung - Leistung (W/m² BGF)</t>
  </si>
  <si>
    <t>Individuelle Abschätzung</t>
  </si>
  <si>
    <t>Vollaststunden</t>
  </si>
  <si>
    <t>Kühlung Stunden</t>
  </si>
  <si>
    <t>Stromverbrauch Kühlung</t>
  </si>
  <si>
    <t>Spez. Leistung für Grundwasser- bzw. Solepumpe</t>
  </si>
  <si>
    <t>Stromeffizienz in Schulen - Benchmarkbaukasten - Erläuterungen</t>
  </si>
  <si>
    <t>Der Bechnmarkbaukasten soll dabei helfen den Stromverbrauch von Schulen transparenter zu machen. Er unterstützt den Stromverbrauch auf einzelne  Nutzungsbereiche bzw. Dienstleistungen aufzuteilen und so individuell eine Aufteilung des Gesamtstromverbrauches einer Schule vorzunehmen. Die gewählte Bezugseinheit ist die beheizte Bruttogrundfläche (wie im Energieausweis). Zahlenwerte pro SchülerIn wären zwar grundsätzlich auch möglich, jedoch würde sich damit in jedem Schuljahr der Bezugswert ändern, sodass, wie bisher bei Energiekennzahlen in Schulen üblich, auf die Fläche bezogen wurde.</t>
  </si>
  <si>
    <t>Berechnungsblätter für:</t>
  </si>
  <si>
    <t xml:space="preserve">     Benchmark Sporthalle</t>
  </si>
  <si>
    <t xml:space="preserve">     Kühlung</t>
  </si>
  <si>
    <t xml:space="preserve">     Heizen mit WP bzw. Strom</t>
  </si>
  <si>
    <t xml:space="preserve">     WW-Bereitung</t>
  </si>
  <si>
    <t xml:space="preserve">     Lüftung</t>
  </si>
  <si>
    <t xml:space="preserve">     Gesamt</t>
  </si>
  <si>
    <t xml:space="preserve">     Haustechnik</t>
  </si>
  <si>
    <t xml:space="preserve">     Beleuchtung</t>
  </si>
  <si>
    <t xml:space="preserve">     EDV</t>
  </si>
  <si>
    <t xml:space="preserve">     Koche, Werken,…</t>
  </si>
  <si>
    <t xml:space="preserve">     Sonstiges</t>
  </si>
  <si>
    <t>Berechnugnsblätter für kWh aus Leistung und Vollasstunden für:</t>
  </si>
  <si>
    <t>Es stehen folgende Blätter zur Abschätzung des Stromverbrauches zur Verfügung:</t>
  </si>
  <si>
    <t>Dieser  Benchmarkbaukasten für Schulen (Volks- bzw. NMS) wurde im Rahmen des vom Land Tirol finanziertem Forschungsprojektes "Stromeffizienz in Schulen" entwickelt. Er wurde nach besten Wissen und Gewissen erstellt, jegliche Haftung muss jedoch ausgeschlossen werden.</t>
  </si>
  <si>
    <r>
      <t xml:space="preserve">Anregungen, Verbesserungen bitte an: </t>
    </r>
    <r>
      <rPr>
        <sz val="11"/>
        <color theme="1"/>
        <rFont val="Calibri"/>
        <family val="2"/>
        <scheme val="minor"/>
      </rPr>
      <t xml:space="preserve">andreas.greml@andreasgreml.at </t>
    </r>
  </si>
  <si>
    <t>Benchmark Strom  für Lüftung:</t>
  </si>
  <si>
    <r>
      <t>Angestrebtes CO</t>
    </r>
    <r>
      <rPr>
        <vertAlign val="subscript"/>
        <sz val="14"/>
        <color rgb="FF000000"/>
        <rFont val="Calibri"/>
        <family val="2"/>
      </rPr>
      <t>2</t>
    </r>
    <r>
      <rPr>
        <sz val="14"/>
        <color rgb="FF000000"/>
        <rFont val="Calibri"/>
        <family val="2"/>
      </rPr>
      <t xml:space="preserve">-Wert </t>
    </r>
  </si>
  <si>
    <t>1.400</t>
  </si>
  <si>
    <t>1.000</t>
  </si>
  <si>
    <t>Luftqualität</t>
  </si>
  <si>
    <t>ppm</t>
  </si>
  <si>
    <t>Hinweis: Für neue Anlagen sollte max. ein CO-Wert von max. 1.00 ppm angestrebt werden (lt. "Richtlinie zur Bewertung der Innenraumluft"2017).</t>
  </si>
  <si>
    <t>m³/h p.P.</t>
  </si>
  <si>
    <t>Luftmenge pro Person</t>
  </si>
  <si>
    <t>Klassenzimmerlüftung</t>
  </si>
  <si>
    <t>Luftmenge pro m² BGF</t>
  </si>
  <si>
    <t>(m³/h)/m²</t>
  </si>
  <si>
    <t> 0,6</t>
  </si>
  <si>
    <t>Spezifische Leistung pro m² BGF</t>
  </si>
  <si>
    <t>W/(m³/h)</t>
  </si>
  <si>
    <t> 0,09</t>
  </si>
  <si>
    <t>Zuschlag für Filterverschmutzung, Fühler, V-Regler,..</t>
  </si>
  <si>
    <r>
      <t>Spezifische Ventilatorleistung</t>
    </r>
    <r>
      <rPr>
        <sz val="12"/>
        <color rgb="FF000000"/>
        <rFont val="Calibri"/>
        <family val="2"/>
      </rPr>
      <t xml:space="preserve"> </t>
    </r>
  </si>
  <si>
    <t>Volllaststunden pro Jahr</t>
  </si>
  <si>
    <t> 1200</t>
  </si>
  <si>
    <t>Zentral und Dezentral (ganzjährig)</t>
  </si>
  <si>
    <t>Volllaststunden Nachtlüftung pro Jahr</t>
  </si>
  <si>
    <t>Nachtlüftung mit Klassenzimmerlüftung</t>
  </si>
  <si>
    <t>Strom für Klassenzimmerlüftung</t>
  </si>
  <si>
    <t>Bei einer optimnierten Kaskade benötigt es keine weiteren Lüftungsgräte für WC, Garderoben, etc.</t>
  </si>
  <si>
    <t>Strom für Nachtkühlung mit  der Klassenzimmerlüftung</t>
  </si>
  <si>
    <t>Hinweis: Wesentlich effizienter sind Kühlsysteme über wassergeführte Systeme (z.B. Grundwasser und Wärmeabgabe über Fußbodenheizung)</t>
  </si>
  <si>
    <t xml:space="preserve">Luftwechsel </t>
  </si>
  <si>
    <t>Lüftung Sporthalle</t>
  </si>
  <si>
    <t>1/h</t>
  </si>
  <si>
    <t>(m³/h)/m²NF</t>
  </si>
  <si>
    <t>(m³/h)/NF</t>
  </si>
  <si>
    <t>Luftmenge pro m² NF</t>
  </si>
  <si>
    <t>(m³/h)/m²BGF</t>
  </si>
  <si>
    <t>7m Raumhöhe</t>
  </si>
  <si>
    <t>Umrechnugn 0,9</t>
  </si>
  <si>
    <t>Strom für Lüftung Sporthalle</t>
  </si>
  <si>
    <t>Zentral (ganzjährig)</t>
  </si>
  <si>
    <t>Umrechnung 20 m²/Schülerin</t>
  </si>
  <si>
    <t>Gesamt - bezogen auf Gesamtfläche Schule</t>
  </si>
  <si>
    <t>Gesamtfläche Schule:</t>
  </si>
  <si>
    <t xml:space="preserve">     Benchmark Klassentrakt - Test</t>
  </si>
  <si>
    <t>Klassentrakt bezogen auf Gesamtfläche (inkl. Sporthalle)</t>
  </si>
  <si>
    <t>Gesamt Klassentrakt bezogen auf Klassentraktfläche</t>
  </si>
  <si>
    <t>Gesamt Klassentrakt (bezogen auf Gesamtfläche)</t>
  </si>
  <si>
    <t>bezogen auf Klassentraktfläche</t>
  </si>
  <si>
    <r>
      <t xml:space="preserve">     Benchmark Klassentrakt …. </t>
    </r>
    <r>
      <rPr>
        <sz val="11"/>
        <color rgb="FF00B050"/>
        <rFont val="Calibri"/>
        <family val="2"/>
        <scheme val="minor"/>
      </rPr>
      <t>Hier können die individuelle Ausstatung mit den geschätzen Werten zusammengezählt werden (ausgewählte Felder selbst farblich markieren)</t>
    </r>
  </si>
  <si>
    <t>Dier Hintergründe bzw. Erläuterung zu den Zahlenwerten finden sie im Endbericht des Forschungsberichtes "Stromeffizienz in Schulen"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</si>
</sst>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
  </numFmts>
  <fonts count="30" x14ac:knownFonts="1">
    <font>
      <sz val="11"/>
      <color theme="1"/>
      <name val="Calibri"/>
      <family val="2"/>
      <scheme val="minor"/>
    </font>
    <font>
      <b/>
      <sz val="12"/>
      <color theme="1"/>
      <name val="Calibri"/>
      <family val="2"/>
      <scheme val="minor"/>
    </font>
    <font>
      <sz val="24"/>
      <color theme="0"/>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sz val="14"/>
      <color theme="0" tint="-0.499984740745262"/>
      <name val="Calibri"/>
      <family val="2"/>
      <scheme val="minor"/>
    </font>
    <font>
      <sz val="11"/>
      <color theme="0" tint="-0.499984740745262"/>
      <name val="Calibri"/>
      <family val="2"/>
      <scheme val="minor"/>
    </font>
    <font>
      <sz val="14"/>
      <name val="Calibri"/>
      <family val="2"/>
      <scheme val="minor"/>
    </font>
    <font>
      <sz val="12"/>
      <color theme="0" tint="-0.499984740745262"/>
      <name val="Calibri"/>
      <family val="2"/>
      <scheme val="minor"/>
    </font>
    <font>
      <sz val="18"/>
      <color theme="0"/>
      <name val="Calibri"/>
      <family val="2"/>
      <scheme val="minor"/>
    </font>
    <font>
      <sz val="11"/>
      <color rgb="FFFF0000"/>
      <name val="Calibri"/>
      <family val="2"/>
      <scheme val="minor"/>
    </font>
    <font>
      <b/>
      <sz val="11"/>
      <color theme="1"/>
      <name val="Calibri"/>
      <family val="2"/>
      <scheme val="minor"/>
    </font>
    <font>
      <sz val="14"/>
      <color theme="0" tint="-0.34998626667073579"/>
      <name val="Calibri"/>
      <family val="2"/>
      <scheme val="minor"/>
    </font>
    <font>
      <sz val="12"/>
      <color theme="0" tint="-0.34998626667073579"/>
      <name val="Calibri"/>
      <family val="2"/>
      <scheme val="minor"/>
    </font>
    <font>
      <sz val="9"/>
      <color theme="1"/>
      <name val="Calibri"/>
      <family val="2"/>
      <scheme val="minor"/>
    </font>
    <font>
      <b/>
      <sz val="12"/>
      <color theme="0" tint="-0.34998626667073579"/>
      <name val="Calibri"/>
      <family val="2"/>
      <scheme val="minor"/>
    </font>
    <font>
      <sz val="11"/>
      <color theme="0" tint="-0.34998626667073579"/>
      <name val="Calibri"/>
      <family val="2"/>
      <scheme val="minor"/>
    </font>
    <font>
      <b/>
      <sz val="12"/>
      <color rgb="FFFF0000"/>
      <name val="Calibri"/>
      <family val="2"/>
      <scheme val="minor"/>
    </font>
    <font>
      <sz val="12"/>
      <name val="Calibri"/>
      <family val="2"/>
      <scheme val="minor"/>
    </font>
    <font>
      <sz val="14"/>
      <color rgb="FF000000"/>
      <name val="Calibri"/>
      <family val="2"/>
    </font>
    <font>
      <b/>
      <sz val="14"/>
      <color rgb="FF000000"/>
      <name val="Calibri"/>
      <family val="2"/>
    </font>
    <font>
      <b/>
      <sz val="12"/>
      <name val="Calibri"/>
      <family val="2"/>
      <scheme val="minor"/>
    </font>
    <font>
      <sz val="11"/>
      <name val="Calibri"/>
      <family val="2"/>
      <scheme val="minor"/>
    </font>
    <font>
      <sz val="14"/>
      <color rgb="FFFF0000"/>
      <name val="Calibri"/>
      <family val="2"/>
      <scheme val="minor"/>
    </font>
    <font>
      <sz val="11"/>
      <color theme="1"/>
      <name val="Arial"/>
      <family val="2"/>
    </font>
    <font>
      <vertAlign val="subscript"/>
      <sz val="14"/>
      <color rgb="FF000000"/>
      <name val="Calibri"/>
      <family val="2"/>
    </font>
    <font>
      <b/>
      <sz val="12"/>
      <color rgb="FF000000"/>
      <name val="Calibri"/>
      <family val="2"/>
    </font>
    <font>
      <sz val="12"/>
      <color rgb="FF000000"/>
      <name val="Calibri"/>
      <family val="2"/>
    </font>
    <font>
      <sz val="11"/>
      <color rgb="FF00B050"/>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FDE9D9"/>
        <bgColor indexed="64"/>
      </patternFill>
    </fill>
    <fill>
      <patternFill patternType="solid">
        <fgColor theme="4" tint="0.79998168889431442"/>
        <bgColor indexed="64"/>
      </patternFill>
    </fill>
    <fill>
      <patternFill patternType="solid">
        <fgColor rgb="FFFFFF00"/>
        <bgColor indexed="64"/>
      </patternFill>
    </fill>
    <fill>
      <patternFill patternType="solid">
        <fgColor rgb="FFEBF1DE"/>
        <bgColor indexed="64"/>
      </patternFill>
    </fill>
    <fill>
      <patternFill patternType="solid">
        <fgColor rgb="FFFABF8F"/>
        <bgColor indexed="64"/>
      </patternFill>
    </fill>
  </fills>
  <borders count="28">
    <border>
      <left/>
      <right/>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210">
    <xf numFmtId="0" fontId="0" fillId="0" borderId="0" xfId="0"/>
    <xf numFmtId="0" fontId="2" fillId="2" borderId="2" xfId="0" applyFont="1" applyFill="1" applyBorder="1"/>
    <xf numFmtId="0" fontId="2" fillId="2" borderId="2" xfId="0" applyFont="1" applyFill="1" applyBorder="1" applyAlignment="1">
      <alignment horizontal="center"/>
    </xf>
    <xf numFmtId="0" fontId="0" fillId="2" borderId="2" xfId="0" applyFill="1" applyBorder="1" applyAlignment="1">
      <alignment horizontal="center"/>
    </xf>
    <xf numFmtId="0" fontId="0" fillId="2" borderId="2" xfId="0" applyFill="1" applyBorder="1"/>
    <xf numFmtId="0" fontId="0" fillId="2" borderId="3" xfId="0" applyFill="1" applyBorder="1"/>
    <xf numFmtId="0" fontId="1" fillId="0" borderId="4" xfId="0" applyFont="1" applyBorder="1"/>
    <xf numFmtId="0" fontId="0" fillId="0" borderId="0" xfId="0" applyBorder="1"/>
    <xf numFmtId="0" fontId="0" fillId="0" borderId="0" xfId="0" applyBorder="1" applyAlignment="1">
      <alignment horizontal="center"/>
    </xf>
    <xf numFmtId="0" fontId="0" fillId="0" borderId="5" xfId="0" applyBorder="1"/>
    <xf numFmtId="0" fontId="1" fillId="3" borderId="6" xfId="0" applyFont="1" applyFill="1" applyBorder="1"/>
    <xf numFmtId="0" fontId="1" fillId="3" borderId="7" xfId="0" applyFont="1" applyFill="1" applyBorder="1"/>
    <xf numFmtId="0" fontId="3" fillId="0" borderId="0" xfId="0" applyFont="1" applyBorder="1" applyAlignment="1">
      <alignment horizontal="left"/>
    </xf>
    <xf numFmtId="0" fontId="4" fillId="0" borderId="7" xfId="0" applyFont="1" applyBorder="1" applyAlignment="1" applyProtection="1">
      <alignment horizontal="center"/>
      <protection locked="0"/>
    </xf>
    <xf numFmtId="0" fontId="0" fillId="0" borderId="4" xfId="0" applyBorder="1"/>
    <xf numFmtId="0" fontId="3" fillId="0" borderId="0" xfId="0" applyFont="1" applyBorder="1" applyAlignment="1">
      <alignment horizontal="center"/>
    </xf>
    <xf numFmtId="0" fontId="0" fillId="0" borderId="4" xfId="0" applyFont="1" applyBorder="1"/>
    <xf numFmtId="0" fontId="0" fillId="0" borderId="0" xfId="0" applyFill="1" applyBorder="1"/>
    <xf numFmtId="0" fontId="0" fillId="0" borderId="0" xfId="0" applyFill="1" applyBorder="1" applyAlignment="1">
      <alignment horizontal="center"/>
    </xf>
    <xf numFmtId="0" fontId="1" fillId="0" borderId="1" xfId="0" applyFont="1" applyBorder="1"/>
    <xf numFmtId="0" fontId="0" fillId="0" borderId="2" xfId="0" applyFill="1" applyBorder="1"/>
    <xf numFmtId="0" fontId="0" fillId="0" borderId="2" xfId="0" applyFill="1" applyBorder="1" applyAlignment="1">
      <alignment horizontal="center"/>
    </xf>
    <xf numFmtId="0" fontId="0" fillId="0" borderId="3" xfId="0" applyFill="1" applyBorder="1" applyAlignment="1">
      <alignment horizontal="right"/>
    </xf>
    <xf numFmtId="0" fontId="1" fillId="0" borderId="8" xfId="0" applyFont="1" applyFill="1" applyBorder="1"/>
    <xf numFmtId="0" fontId="0" fillId="0" borderId="9" xfId="0" applyFill="1" applyBorder="1"/>
    <xf numFmtId="0" fontId="0" fillId="0" borderId="9" xfId="0" applyFill="1" applyBorder="1" applyAlignment="1">
      <alignment horizontal="center"/>
    </xf>
    <xf numFmtId="0" fontId="0" fillId="0" borderId="10" xfId="0" applyBorder="1"/>
    <xf numFmtId="0" fontId="1" fillId="0" borderId="0" xfId="0" applyFont="1"/>
    <xf numFmtId="0" fontId="0" fillId="0" borderId="0" xfId="0" applyAlignment="1">
      <alignment horizontal="center"/>
    </xf>
    <xf numFmtId="0" fontId="7" fillId="0" borderId="0" xfId="0" applyFont="1"/>
    <xf numFmtId="0" fontId="0" fillId="0" borderId="0" xfId="0" applyFont="1"/>
    <xf numFmtId="0" fontId="2" fillId="2" borderId="2" xfId="0" applyFont="1" applyFill="1" applyBorder="1" applyAlignment="1">
      <alignment horizontal="left"/>
    </xf>
    <xf numFmtId="0" fontId="1" fillId="4" borderId="7" xfId="0" applyFont="1" applyFill="1" applyBorder="1" applyAlignment="1">
      <alignment horizontal="center"/>
    </xf>
    <xf numFmtId="0" fontId="1" fillId="5" borderId="7" xfId="0" applyFont="1" applyFill="1" applyBorder="1" applyAlignment="1">
      <alignment horizontal="center"/>
    </xf>
    <xf numFmtId="0" fontId="1" fillId="6" borderId="7" xfId="0" applyFont="1" applyFill="1" applyBorder="1" applyAlignment="1">
      <alignment horizontal="center"/>
    </xf>
    <xf numFmtId="0" fontId="4" fillId="0" borderId="7" xfId="0" applyFont="1" applyBorder="1" applyAlignment="1" applyProtection="1">
      <alignment horizontal="right"/>
      <protection locked="0"/>
    </xf>
    <xf numFmtId="0" fontId="0" fillId="0" borderId="0" xfId="0" applyFont="1" applyAlignment="1">
      <alignment horizontal="right"/>
    </xf>
    <xf numFmtId="0" fontId="4" fillId="0" borderId="0" xfId="0" applyFont="1" applyBorder="1" applyAlignment="1" applyProtection="1">
      <alignment horizontal="center"/>
      <protection locked="0"/>
    </xf>
    <xf numFmtId="0" fontId="4" fillId="0" borderId="11" xfId="0" applyFont="1" applyBorder="1" applyProtection="1">
      <protection locked="0"/>
    </xf>
    <xf numFmtId="0" fontId="4" fillId="0" borderId="12"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0" fillId="0" borderId="14" xfId="0" applyFont="1" applyBorder="1"/>
    <xf numFmtId="0" fontId="0" fillId="0" borderId="15" xfId="0" applyBorder="1" applyAlignment="1">
      <alignment horizontal="center"/>
    </xf>
    <xf numFmtId="0" fontId="4" fillId="0" borderId="16" xfId="0" applyFont="1" applyBorder="1" applyProtection="1">
      <protection locked="0"/>
    </xf>
    <xf numFmtId="0" fontId="4" fillId="0" borderId="17" xfId="0" applyFont="1" applyBorder="1" applyAlignment="1" applyProtection="1">
      <alignment horizontal="center"/>
      <protection locked="0"/>
    </xf>
    <xf numFmtId="0" fontId="4" fillId="0" borderId="18" xfId="0" applyFont="1" applyBorder="1" applyProtection="1">
      <protection locked="0"/>
    </xf>
    <xf numFmtId="0" fontId="4" fillId="0" borderId="19" xfId="0" applyFont="1" applyBorder="1" applyAlignment="1" applyProtection="1">
      <alignment horizontal="center"/>
      <protection locked="0"/>
    </xf>
    <xf numFmtId="0" fontId="4" fillId="0" borderId="20" xfId="0" applyFont="1" applyBorder="1" applyAlignment="1" applyProtection="1">
      <alignment horizontal="center"/>
      <protection locked="0"/>
    </xf>
    <xf numFmtId="0" fontId="4" fillId="0" borderId="21" xfId="0" applyFont="1" applyBorder="1" applyProtection="1">
      <protection locked="0"/>
    </xf>
    <xf numFmtId="0" fontId="4" fillId="0" borderId="22"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5" fillId="0" borderId="21" xfId="0" applyFont="1" applyBorder="1" applyProtection="1">
      <protection locked="0"/>
    </xf>
    <xf numFmtId="0" fontId="8" fillId="0" borderId="21" xfId="0" applyFont="1" applyBorder="1" applyProtection="1">
      <protection locked="0"/>
    </xf>
    <xf numFmtId="0" fontId="5" fillId="0" borderId="23" xfId="0" applyFont="1" applyBorder="1" applyAlignment="1" applyProtection="1">
      <alignment horizontal="center"/>
      <protection locked="0"/>
    </xf>
    <xf numFmtId="0" fontId="3" fillId="0" borderId="0" xfId="0" applyFont="1" applyBorder="1"/>
    <xf numFmtId="0" fontId="3" fillId="0" borderId="7" xfId="0" applyFont="1" applyBorder="1" applyProtection="1">
      <protection locked="0"/>
    </xf>
    <xf numFmtId="0" fontId="3" fillId="0" borderId="7" xfId="0" applyFont="1" applyBorder="1" applyAlignment="1" applyProtection="1">
      <alignment horizontal="center"/>
      <protection locked="0"/>
    </xf>
    <xf numFmtId="0" fontId="3" fillId="2" borderId="2" xfId="0" applyFont="1" applyFill="1" applyBorder="1"/>
    <xf numFmtId="0" fontId="3" fillId="0" borderId="7" xfId="0" applyFont="1" applyBorder="1" applyAlignment="1" applyProtection="1">
      <alignment horizontal="left"/>
      <protection locked="0"/>
    </xf>
    <xf numFmtId="0" fontId="6" fillId="0" borderId="21" xfId="0" applyFont="1" applyBorder="1" applyProtection="1">
      <protection locked="0"/>
    </xf>
    <xf numFmtId="0" fontId="6" fillId="0" borderId="22" xfId="0" applyFont="1" applyBorder="1" applyAlignment="1" applyProtection="1">
      <alignment horizontal="center"/>
      <protection locked="0"/>
    </xf>
    <xf numFmtId="0" fontId="6" fillId="0" borderId="23" xfId="0" applyFont="1" applyBorder="1" applyAlignment="1" applyProtection="1">
      <alignment horizontal="center"/>
      <protection locked="0"/>
    </xf>
    <xf numFmtId="0" fontId="9" fillId="0" borderId="0" xfId="0" applyFont="1" applyBorder="1" applyAlignment="1">
      <alignment horizontal="left"/>
    </xf>
    <xf numFmtId="0" fontId="9" fillId="0" borderId="7" xfId="0" applyFont="1" applyBorder="1" applyProtection="1">
      <protection locked="0"/>
    </xf>
    <xf numFmtId="0" fontId="1" fillId="3" borderId="7" xfId="0" applyFont="1" applyFill="1" applyBorder="1" applyAlignment="1">
      <alignment horizontal="center"/>
    </xf>
    <xf numFmtId="0" fontId="0" fillId="0" borderId="0" xfId="0" applyBorder="1" applyAlignment="1">
      <alignment horizontal="left"/>
    </xf>
    <xf numFmtId="0" fontId="10" fillId="2" borderId="2" xfId="0" applyFont="1" applyFill="1" applyBorder="1" applyAlignment="1">
      <alignment horizontal="righ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0" fillId="0" borderId="0" xfId="0" applyNumberFormat="1" applyBorder="1" applyAlignment="1">
      <alignment horizontal="center"/>
    </xf>
    <xf numFmtId="3" fontId="0" fillId="0" borderId="15" xfId="0" applyNumberFormat="1" applyBorder="1" applyAlignment="1">
      <alignment horizontal="center"/>
    </xf>
    <xf numFmtId="3" fontId="4" fillId="0" borderId="7" xfId="0" applyNumberFormat="1" applyFont="1" applyBorder="1" applyAlignment="1" applyProtection="1">
      <alignment horizontal="center"/>
      <protection locked="0"/>
    </xf>
    <xf numFmtId="3" fontId="4" fillId="0" borderId="17" xfId="0" applyNumberFormat="1" applyFont="1" applyBorder="1" applyAlignment="1" applyProtection="1">
      <alignment horizontal="center"/>
      <protection locked="0"/>
    </xf>
    <xf numFmtId="3" fontId="4" fillId="0" borderId="19" xfId="0" applyNumberFormat="1" applyFont="1" applyBorder="1" applyAlignment="1" applyProtection="1">
      <alignment horizontal="center"/>
      <protection locked="0"/>
    </xf>
    <xf numFmtId="3" fontId="4" fillId="0" borderId="20" xfId="0" applyNumberFormat="1" applyFont="1" applyBorder="1" applyAlignment="1" applyProtection="1">
      <alignment horizontal="center"/>
      <protection locked="0"/>
    </xf>
    <xf numFmtId="3" fontId="4" fillId="0" borderId="22" xfId="0" applyNumberFormat="1" applyFont="1" applyBorder="1" applyAlignment="1" applyProtection="1">
      <alignment horizontal="center"/>
      <protection locked="0"/>
    </xf>
    <xf numFmtId="3" fontId="4" fillId="0" borderId="23" xfId="0" applyNumberFormat="1" applyFont="1" applyBorder="1" applyAlignment="1" applyProtection="1">
      <alignment horizontal="center"/>
      <protection locked="0"/>
    </xf>
    <xf numFmtId="3" fontId="1" fillId="3" borderId="7" xfId="0" applyNumberFormat="1" applyFont="1" applyFill="1" applyBorder="1" applyAlignment="1">
      <alignment horizontal="center"/>
    </xf>
    <xf numFmtId="3" fontId="6" fillId="0" borderId="22" xfId="0" applyNumberFormat="1" applyFont="1" applyBorder="1" applyAlignment="1" applyProtection="1">
      <alignment horizontal="center"/>
      <protection locked="0"/>
    </xf>
    <xf numFmtId="3" fontId="6" fillId="0" borderId="23" xfId="0" applyNumberFormat="1" applyFont="1" applyBorder="1" applyAlignment="1" applyProtection="1">
      <alignment horizontal="center"/>
      <protection locked="0"/>
    </xf>
    <xf numFmtId="3" fontId="5" fillId="0" borderId="23" xfId="0" applyNumberFormat="1" applyFont="1" applyBorder="1" applyAlignment="1" applyProtection="1">
      <alignment horizontal="center"/>
      <protection locked="0"/>
    </xf>
    <xf numFmtId="3" fontId="0" fillId="0" borderId="0" xfId="0" applyNumberFormat="1" applyFont="1" applyBorder="1" applyAlignment="1">
      <alignment horizontal="center"/>
    </xf>
    <xf numFmtId="3" fontId="2" fillId="2" borderId="2" xfId="0" applyNumberFormat="1" applyFont="1" applyFill="1" applyBorder="1" applyAlignment="1">
      <alignment horizontal="center"/>
    </xf>
    <xf numFmtId="3" fontId="0" fillId="2" borderId="2" xfId="0" applyNumberFormat="1" applyFill="1" applyBorder="1" applyAlignment="1">
      <alignment horizontal="center"/>
    </xf>
    <xf numFmtId="0" fontId="0" fillId="0" borderId="0" xfId="0" applyFont="1" applyBorder="1"/>
    <xf numFmtId="0" fontId="4" fillId="0" borderId="7" xfId="0" applyFont="1" applyBorder="1" applyProtection="1">
      <protection locked="0"/>
    </xf>
    <xf numFmtId="0" fontId="0" fillId="0" borderId="14" xfId="0" applyBorder="1"/>
    <xf numFmtId="0" fontId="11" fillId="0" borderId="0" xfId="0" applyFont="1" applyAlignment="1">
      <alignment horizontal="left"/>
    </xf>
    <xf numFmtId="0" fontId="1" fillId="7" borderId="7" xfId="0" applyFont="1" applyFill="1" applyBorder="1"/>
    <xf numFmtId="0" fontId="0" fillId="0" borderId="7" xfId="0" applyBorder="1" applyAlignment="1">
      <alignment horizontal="center"/>
    </xf>
    <xf numFmtId="0" fontId="0" fillId="0" borderId="24" xfId="0" applyBorder="1" applyAlignment="1">
      <alignment horizontal="center"/>
    </xf>
    <xf numFmtId="0" fontId="0" fillId="0" borderId="25" xfId="0" applyBorder="1" applyAlignment="1">
      <alignment horizontal="left"/>
    </xf>
    <xf numFmtId="0" fontId="12" fillId="0" borderId="26" xfId="0" applyFont="1" applyBorder="1" applyAlignment="1">
      <alignment horizontal="right"/>
    </xf>
    <xf numFmtId="0" fontId="12" fillId="0" borderId="24" xfId="0" applyFont="1" applyBorder="1" applyAlignment="1">
      <alignment horizontal="left"/>
    </xf>
    <xf numFmtId="0" fontId="4" fillId="0" borderId="0" xfId="0" applyFont="1" applyBorder="1" applyAlignment="1" applyProtection="1">
      <alignment horizontal="right"/>
      <protection locked="0"/>
    </xf>
    <xf numFmtId="0" fontId="0" fillId="0" borderId="27" xfId="0" applyBorder="1" applyAlignment="1">
      <alignment horizontal="center"/>
    </xf>
    <xf numFmtId="0" fontId="3" fillId="0" borderId="27" xfId="0" applyFont="1" applyBorder="1" applyAlignment="1">
      <alignment horizontal="left"/>
    </xf>
    <xf numFmtId="0" fontId="0" fillId="0" borderId="27" xfId="0" applyBorder="1"/>
    <xf numFmtId="0" fontId="12" fillId="0" borderId="0" xfId="0" applyFont="1" applyBorder="1" applyAlignment="1">
      <alignment horizontal="right"/>
    </xf>
    <xf numFmtId="9" fontId="4" fillId="0" borderId="7" xfId="0" applyNumberFormat="1" applyFont="1" applyBorder="1" applyAlignment="1" applyProtection="1">
      <alignment horizontal="center"/>
      <protection locked="0"/>
    </xf>
    <xf numFmtId="164" fontId="4" fillId="0" borderId="7" xfId="0" applyNumberFormat="1" applyFont="1" applyBorder="1" applyAlignment="1" applyProtection="1">
      <alignment horizontal="center"/>
      <protection locked="0"/>
    </xf>
    <xf numFmtId="1" fontId="4" fillId="0" borderId="7" xfId="0" applyNumberFormat="1" applyFont="1" applyBorder="1" applyAlignment="1" applyProtection="1">
      <alignment horizontal="center"/>
      <protection locked="0"/>
    </xf>
    <xf numFmtId="165" fontId="4" fillId="0" borderId="7" xfId="0" applyNumberFormat="1" applyFont="1" applyBorder="1" applyAlignment="1" applyProtection="1">
      <alignment horizontal="center"/>
      <protection locked="0"/>
    </xf>
    <xf numFmtId="0" fontId="13" fillId="0" borderId="21" xfId="0" applyFont="1" applyBorder="1" applyProtection="1">
      <protection locked="0"/>
    </xf>
    <xf numFmtId="0" fontId="13" fillId="0" borderId="22" xfId="0" applyFont="1" applyBorder="1" applyAlignment="1" applyProtection="1">
      <alignment horizontal="center"/>
      <protection locked="0"/>
    </xf>
    <xf numFmtId="0" fontId="13" fillId="0" borderId="23" xfId="0" applyFont="1" applyBorder="1" applyAlignment="1" applyProtection="1">
      <alignment horizontal="center"/>
      <protection locked="0"/>
    </xf>
    <xf numFmtId="0" fontId="14" fillId="0" borderId="0" xfId="0" applyFont="1" applyBorder="1" applyAlignment="1">
      <alignment horizontal="left"/>
    </xf>
    <xf numFmtId="0" fontId="16" fillId="0" borderId="4" xfId="0" applyFont="1" applyBorder="1"/>
    <xf numFmtId="0" fontId="17" fillId="0" borderId="5" xfId="0" applyFont="1" applyBorder="1"/>
    <xf numFmtId="0" fontId="17" fillId="0" borderId="0" xfId="0" applyFont="1"/>
    <xf numFmtId="0" fontId="14" fillId="0" borderId="7" xfId="0" applyFont="1" applyBorder="1" applyAlignment="1" applyProtection="1">
      <alignment horizontal="left"/>
      <protection locked="0"/>
    </xf>
    <xf numFmtId="0" fontId="18" fillId="0" borderId="4" xfId="0" applyFont="1" applyBorder="1"/>
    <xf numFmtId="0" fontId="11" fillId="0" borderId="5" xfId="0" applyFont="1" applyBorder="1"/>
    <xf numFmtId="0" fontId="11" fillId="0" borderId="0" xfId="0" applyFont="1"/>
    <xf numFmtId="0" fontId="0" fillId="2" borderId="2" xfId="0" applyFill="1" applyBorder="1" applyAlignment="1">
      <alignment horizontal="left"/>
    </xf>
    <xf numFmtId="0" fontId="0" fillId="0" borderId="27" xfId="0" applyBorder="1" applyAlignment="1">
      <alignment horizontal="left"/>
    </xf>
    <xf numFmtId="0" fontId="1" fillId="3" borderId="6" xfId="0" applyFont="1" applyFill="1" applyBorder="1" applyAlignment="1">
      <alignment horizontal="left"/>
    </xf>
    <xf numFmtId="0" fontId="9" fillId="0" borderId="7" xfId="0" applyFont="1" applyBorder="1" applyAlignment="1" applyProtection="1">
      <alignment horizontal="left"/>
      <protection locked="0"/>
    </xf>
    <xf numFmtId="0" fontId="3" fillId="2" borderId="2" xfId="0" applyFont="1" applyFill="1" applyBorder="1" applyAlignment="1">
      <alignment horizontal="left"/>
    </xf>
    <xf numFmtId="0" fontId="0" fillId="0" borderId="0" xfId="0" applyFill="1" applyBorder="1" applyAlignment="1">
      <alignment horizontal="left"/>
    </xf>
    <xf numFmtId="0" fontId="0" fillId="0" borderId="2" xfId="0" applyFill="1" applyBorder="1" applyAlignment="1">
      <alignment horizontal="left"/>
    </xf>
    <xf numFmtId="0" fontId="0" fillId="0" borderId="9" xfId="0" applyFill="1" applyBorder="1" applyAlignment="1">
      <alignment horizontal="left"/>
    </xf>
    <xf numFmtId="0" fontId="0" fillId="0" borderId="0" xfId="0" applyAlignment="1">
      <alignment horizontal="left"/>
    </xf>
    <xf numFmtId="164" fontId="4" fillId="0" borderId="23" xfId="0" applyNumberFormat="1" applyFont="1" applyBorder="1" applyAlignment="1" applyProtection="1">
      <alignment horizontal="center"/>
      <protection locked="0"/>
    </xf>
    <xf numFmtId="0" fontId="4" fillId="0" borderId="22" xfId="0" applyFont="1" applyFill="1" applyBorder="1" applyAlignment="1" applyProtection="1">
      <alignment horizontal="center"/>
      <protection locked="0"/>
    </xf>
    <xf numFmtId="0" fontId="4" fillId="0" borderId="23" xfId="0" applyFont="1" applyFill="1" applyBorder="1" applyAlignment="1" applyProtection="1">
      <alignment horizontal="center"/>
      <protection locked="0"/>
    </xf>
    <xf numFmtId="0" fontId="5" fillId="0" borderId="22" xfId="0" applyFont="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5" borderId="7" xfId="0" applyFont="1" applyFill="1" applyBorder="1" applyAlignment="1" applyProtection="1">
      <alignment horizontal="center"/>
      <protection locked="0"/>
    </xf>
    <xf numFmtId="0" fontId="4" fillId="6" borderId="17" xfId="0" applyFont="1" applyFill="1" applyBorder="1" applyAlignment="1" applyProtection="1">
      <alignment horizontal="center"/>
      <protection locked="0"/>
    </xf>
    <xf numFmtId="0" fontId="4" fillId="4" borderId="22" xfId="0" applyFont="1" applyFill="1" applyBorder="1" applyAlignment="1" applyProtection="1">
      <alignment horizontal="center"/>
      <protection locked="0"/>
    </xf>
    <xf numFmtId="0" fontId="4" fillId="5" borderId="22" xfId="0" applyFont="1" applyFill="1" applyBorder="1" applyAlignment="1" applyProtection="1">
      <alignment horizontal="center"/>
      <protection locked="0"/>
    </xf>
    <xf numFmtId="0" fontId="4" fillId="6" borderId="23" xfId="0" applyFont="1" applyFill="1" applyBorder="1" applyAlignment="1" applyProtection="1">
      <alignment horizontal="center"/>
      <protection locked="0"/>
    </xf>
    <xf numFmtId="0" fontId="6" fillId="0" borderId="22" xfId="0" applyFont="1" applyFill="1" applyBorder="1" applyAlignment="1" applyProtection="1">
      <alignment horizontal="center"/>
      <protection locked="0"/>
    </xf>
    <xf numFmtId="0" fontId="3" fillId="0" borderId="7" xfId="0" applyFont="1" applyFill="1" applyBorder="1" applyAlignment="1" applyProtection="1">
      <alignment horizontal="left"/>
      <protection locked="0"/>
    </xf>
    <xf numFmtId="0" fontId="13" fillId="4" borderId="22" xfId="0" applyFont="1" applyFill="1" applyBorder="1" applyAlignment="1" applyProtection="1">
      <alignment horizontal="center"/>
      <protection locked="0"/>
    </xf>
    <xf numFmtId="0" fontId="13" fillId="5" borderId="22" xfId="0" applyFont="1" applyFill="1" applyBorder="1" applyAlignment="1" applyProtection="1">
      <alignment horizontal="center"/>
      <protection locked="0"/>
    </xf>
    <xf numFmtId="0" fontId="13" fillId="6" borderId="23" xfId="0" applyFont="1" applyFill="1" applyBorder="1" applyAlignment="1" applyProtection="1">
      <alignment horizontal="center"/>
      <protection locked="0"/>
    </xf>
    <xf numFmtId="164" fontId="5" fillId="0" borderId="22" xfId="0" applyNumberFormat="1" applyFont="1" applyBorder="1" applyAlignment="1" applyProtection="1">
      <alignment horizontal="center"/>
      <protection locked="0"/>
    </xf>
    <xf numFmtId="164" fontId="5" fillId="0" borderId="23" xfId="0" applyNumberFormat="1" applyFont="1" applyBorder="1" applyAlignment="1" applyProtection="1">
      <alignment horizontal="center"/>
      <protection locked="0"/>
    </xf>
    <xf numFmtId="0" fontId="19" fillId="0" borderId="7" xfId="0" applyFont="1" applyBorder="1" applyAlignment="1" applyProtection="1">
      <alignment horizontal="left"/>
      <protection locked="0"/>
    </xf>
    <xf numFmtId="0" fontId="4" fillId="0" borderId="7"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0" fontId="0" fillId="0" borderId="15" xfId="0" applyFill="1" applyBorder="1" applyAlignment="1">
      <alignment horizontal="center"/>
    </xf>
    <xf numFmtId="164" fontId="4" fillId="0" borderId="22" xfId="0" applyNumberFormat="1" applyFont="1" applyBorder="1" applyAlignment="1" applyProtection="1">
      <alignment horizontal="center"/>
      <protection locked="0"/>
    </xf>
    <xf numFmtId="164" fontId="0" fillId="0" borderId="0" xfId="0" applyNumberFormat="1" applyBorder="1" applyAlignment="1">
      <alignment horizontal="center"/>
    </xf>
    <xf numFmtId="2" fontId="4" fillId="0" borderId="7" xfId="0" applyNumberFormat="1" applyFont="1" applyBorder="1" applyAlignment="1" applyProtection="1">
      <alignment horizontal="center"/>
      <protection locked="0"/>
    </xf>
    <xf numFmtId="0" fontId="20" fillId="8" borderId="24" xfId="0" applyFont="1" applyFill="1" applyBorder="1" applyAlignment="1">
      <alignment horizontal="left" vertical="center"/>
    </xf>
    <xf numFmtId="0" fontId="20" fillId="8" borderId="26" xfId="0" applyFont="1" applyFill="1" applyBorder="1" applyAlignment="1">
      <alignment horizontal="center" vertical="center"/>
    </xf>
    <xf numFmtId="0" fontId="21" fillId="8" borderId="24" xfId="0" applyFont="1" applyFill="1" applyBorder="1" applyAlignment="1">
      <alignment horizontal="left" vertical="center"/>
    </xf>
    <xf numFmtId="0" fontId="21" fillId="8" borderId="26" xfId="0" applyFont="1" applyFill="1" applyBorder="1" applyAlignment="1">
      <alignment horizontal="center" vertical="center"/>
    </xf>
    <xf numFmtId="0" fontId="20" fillId="0" borderId="24" xfId="0" applyFont="1" applyBorder="1" applyAlignment="1">
      <alignment horizontal="left" vertical="center"/>
    </xf>
    <xf numFmtId="0" fontId="20" fillId="0" borderId="26" xfId="0" applyFont="1" applyBorder="1" applyAlignment="1">
      <alignment horizontal="center" vertical="center"/>
    </xf>
    <xf numFmtId="0" fontId="1" fillId="9" borderId="7" xfId="0" applyFont="1" applyFill="1" applyBorder="1"/>
    <xf numFmtId="166" fontId="4" fillId="0" borderId="7" xfId="0" applyNumberFormat="1" applyFont="1" applyBorder="1" applyAlignment="1" applyProtection="1">
      <alignment horizontal="center"/>
      <protection locked="0"/>
    </xf>
    <xf numFmtId="166" fontId="0" fillId="0" borderId="0" xfId="0" applyNumberFormat="1" applyBorder="1" applyAlignment="1">
      <alignment horizontal="center"/>
    </xf>
    <xf numFmtId="164" fontId="21" fillId="8" borderId="26" xfId="0" applyNumberFormat="1" applyFont="1" applyFill="1" applyBorder="1" applyAlignment="1">
      <alignment horizontal="center" vertical="center"/>
    </xf>
    <xf numFmtId="0" fontId="22" fillId="0" borderId="4" xfId="0" applyFont="1" applyBorder="1"/>
    <xf numFmtId="0" fontId="8" fillId="4" borderId="22" xfId="0" applyFont="1" applyFill="1" applyBorder="1" applyAlignment="1" applyProtection="1">
      <alignment horizontal="center"/>
      <protection locked="0"/>
    </xf>
    <xf numFmtId="0" fontId="8" fillId="5" borderId="22" xfId="0" applyFont="1" applyFill="1" applyBorder="1" applyAlignment="1" applyProtection="1">
      <alignment horizontal="center"/>
      <protection locked="0"/>
    </xf>
    <xf numFmtId="0" fontId="8" fillId="6" borderId="23" xfId="0" applyFont="1" applyFill="1" applyBorder="1" applyAlignment="1" applyProtection="1">
      <alignment horizontal="center"/>
      <protection locked="0"/>
    </xf>
    <xf numFmtId="0" fontId="19" fillId="0" borderId="0" xfId="0" applyFont="1" applyBorder="1" applyAlignment="1">
      <alignment horizontal="left"/>
    </xf>
    <xf numFmtId="0" fontId="23" fillId="0" borderId="5" xfId="0" applyFont="1" applyBorder="1"/>
    <xf numFmtId="0" fontId="23" fillId="0" borderId="0" xfId="0" applyFont="1"/>
    <xf numFmtId="0" fontId="8" fillId="0" borderId="22" xfId="0" applyFont="1" applyBorder="1" applyAlignment="1" applyProtection="1">
      <alignment horizontal="center"/>
      <protection locked="0"/>
    </xf>
    <xf numFmtId="0" fontId="8" fillId="0" borderId="23" xfId="0" applyFont="1" applyBorder="1" applyAlignment="1" applyProtection="1">
      <alignment horizontal="center"/>
      <protection locked="0"/>
    </xf>
    <xf numFmtId="167" fontId="3" fillId="0" borderId="7" xfId="0" applyNumberFormat="1" applyFont="1" applyBorder="1" applyAlignment="1" applyProtection="1">
      <alignment horizontal="left"/>
      <protection locked="0"/>
    </xf>
    <xf numFmtId="0" fontId="12" fillId="0" borderId="0" xfId="0" applyFont="1" applyBorder="1" applyAlignment="1">
      <alignment horizontal="center"/>
    </xf>
    <xf numFmtId="0" fontId="1" fillId="0" borderId="0" xfId="0" applyFont="1" applyBorder="1" applyAlignment="1">
      <alignment horizontal="left"/>
    </xf>
    <xf numFmtId="0" fontId="11" fillId="0" borderId="0" xfId="0" applyFont="1" applyBorder="1" applyAlignment="1">
      <alignment horizontal="left"/>
    </xf>
    <xf numFmtId="0" fontId="3" fillId="0" borderId="7" xfId="0" applyFont="1" applyFill="1" applyBorder="1" applyProtection="1">
      <protection locked="0"/>
    </xf>
    <xf numFmtId="0" fontId="3" fillId="0" borderId="0" xfId="0" applyFont="1" applyFill="1" applyBorder="1"/>
    <xf numFmtId="164" fontId="20" fillId="8" borderId="26" xfId="0" applyNumberFormat="1" applyFont="1" applyFill="1" applyBorder="1" applyAlignment="1">
      <alignment horizontal="center" vertical="center"/>
    </xf>
    <xf numFmtId="0" fontId="24" fillId="0" borderId="4" xfId="0" applyFont="1" applyBorder="1" applyAlignment="1">
      <alignment horizontal="center" vertical="center" wrapText="1"/>
    </xf>
    <xf numFmtId="0" fontId="3" fillId="0" borderId="0" xfId="0" applyFont="1" applyBorder="1" applyAlignment="1">
      <alignment horizontal="left" vertical="center"/>
    </xf>
    <xf numFmtId="0" fontId="0" fillId="0" borderId="5" xfId="0" applyBorder="1" applyAlignment="1">
      <alignment vertical="center"/>
    </xf>
    <xf numFmtId="0" fontId="0" fillId="0" borderId="0" xfId="0" applyAlignment="1">
      <alignment vertical="center"/>
    </xf>
    <xf numFmtId="0" fontId="0" fillId="0" borderId="4" xfId="0" applyBorder="1" applyAlignment="1">
      <alignment vertical="center" wrapText="1"/>
    </xf>
    <xf numFmtId="0" fontId="12" fillId="0" borderId="4" xfId="0" applyFont="1" applyBorder="1"/>
    <xf numFmtId="0" fontId="4" fillId="0" borderId="7" xfId="0" applyFont="1" applyBorder="1" applyAlignment="1" applyProtection="1">
      <protection locked="0"/>
    </xf>
    <xf numFmtId="0" fontId="4" fillId="0" borderId="0" xfId="0" applyFont="1"/>
    <xf numFmtId="0" fontId="4" fillId="0" borderId="0" xfId="0" applyFont="1" applyBorder="1" applyAlignment="1">
      <alignment horizontal="center"/>
    </xf>
    <xf numFmtId="0" fontId="4" fillId="0" borderId="0" xfId="0" applyFont="1" applyBorder="1"/>
    <xf numFmtId="0" fontId="20" fillId="0" borderId="7" xfId="0" applyFont="1" applyBorder="1" applyAlignment="1">
      <alignment horizontal="left" vertical="center"/>
    </xf>
    <xf numFmtId="0" fontId="20" fillId="0" borderId="7" xfId="0" applyFont="1" applyBorder="1" applyAlignment="1">
      <alignment horizontal="center" vertical="center"/>
    </xf>
    <xf numFmtId="0" fontId="25" fillId="0" borderId="0" xfId="0" applyFont="1" applyAlignment="1">
      <alignment horizontal="justify" vertical="center"/>
    </xf>
    <xf numFmtId="0" fontId="27" fillId="0" borderId="0" xfId="0" applyFont="1" applyAlignment="1">
      <alignment horizontal="justify" vertical="center"/>
    </xf>
    <xf numFmtId="0" fontId="21" fillId="0" borderId="7" xfId="0" applyFont="1" applyBorder="1" applyAlignment="1">
      <alignment horizontal="left" vertical="center"/>
    </xf>
    <xf numFmtId="164" fontId="20" fillId="0" borderId="7" xfId="0" applyNumberFormat="1" applyFont="1" applyBorder="1" applyAlignment="1">
      <alignment horizontal="center" vertical="center"/>
    </xf>
    <xf numFmtId="9" fontId="3" fillId="0" borderId="7" xfId="0" applyNumberFormat="1" applyFont="1" applyBorder="1" applyProtection="1">
      <protection locked="0"/>
    </xf>
    <xf numFmtId="1" fontId="20" fillId="0" borderId="7" xfId="0" applyNumberFormat="1" applyFont="1" applyBorder="1" applyAlignment="1">
      <alignment horizontal="center" vertical="center"/>
    </xf>
    <xf numFmtId="0" fontId="5" fillId="4" borderId="7" xfId="0" applyFont="1" applyFill="1" applyBorder="1"/>
    <xf numFmtId="0" fontId="5" fillId="4" borderId="7" xfId="0" applyFont="1" applyFill="1" applyBorder="1" applyAlignment="1">
      <alignment horizontal="center"/>
    </xf>
    <xf numFmtId="0" fontId="5" fillId="5" borderId="7" xfId="0" applyFont="1" applyFill="1" applyBorder="1" applyAlignment="1">
      <alignment horizontal="center"/>
    </xf>
    <xf numFmtId="0" fontId="5" fillId="6" borderId="7" xfId="0" applyFont="1" applyFill="1" applyBorder="1" applyAlignment="1">
      <alignment horizontal="center"/>
    </xf>
    <xf numFmtId="0" fontId="21" fillId="11" borderId="7" xfId="0" applyFont="1" applyFill="1" applyBorder="1" applyAlignment="1">
      <alignment horizontal="center" vertical="center"/>
    </xf>
    <xf numFmtId="0" fontId="21" fillId="8" borderId="7" xfId="0" applyFont="1" applyFill="1" applyBorder="1" applyAlignment="1">
      <alignment horizontal="center" vertical="center"/>
    </xf>
    <xf numFmtId="0" fontId="21" fillId="12" borderId="7" xfId="0" applyFont="1" applyFill="1" applyBorder="1" applyAlignment="1">
      <alignment horizontal="center" vertical="center"/>
    </xf>
    <xf numFmtId="0" fontId="5" fillId="9" borderId="7" xfId="0" applyFont="1" applyFill="1" applyBorder="1"/>
    <xf numFmtId="164" fontId="21" fillId="0" borderId="7" xfId="0" applyNumberFormat="1" applyFont="1" applyBorder="1" applyAlignment="1">
      <alignment horizontal="center" vertical="center"/>
    </xf>
    <xf numFmtId="2" fontId="21" fillId="0" borderId="7" xfId="0" applyNumberFormat="1" applyFont="1" applyBorder="1" applyAlignment="1">
      <alignment horizontal="center" vertical="center"/>
    </xf>
    <xf numFmtId="0" fontId="27" fillId="11" borderId="7" xfId="0" applyFont="1" applyFill="1" applyBorder="1" applyAlignment="1">
      <alignment horizontal="center" vertical="center"/>
    </xf>
    <xf numFmtId="0" fontId="27" fillId="8" borderId="7" xfId="0" applyFont="1" applyFill="1" applyBorder="1" applyAlignment="1">
      <alignment horizontal="center" vertical="center"/>
    </xf>
    <xf numFmtId="0" fontId="27" fillId="12" borderId="7" xfId="0" applyFont="1" applyFill="1" applyBorder="1" applyAlignment="1">
      <alignment horizontal="center" vertical="center"/>
    </xf>
    <xf numFmtId="0" fontId="27" fillId="9" borderId="7" xfId="0" applyFont="1" applyFill="1" applyBorder="1" applyAlignment="1">
      <alignment horizontal="left" vertical="center"/>
    </xf>
    <xf numFmtId="0" fontId="12" fillId="0" borderId="0" xfId="0" applyFont="1" applyBorder="1" applyAlignment="1">
      <alignment horizontal="left"/>
    </xf>
    <xf numFmtId="164" fontId="5" fillId="10" borderId="24" xfId="0" applyNumberFormat="1" applyFont="1" applyFill="1" applyBorder="1" applyAlignment="1" applyProtection="1">
      <alignment horizontal="center"/>
      <protection locked="0"/>
    </xf>
    <xf numFmtId="0" fontId="5" fillId="10" borderId="24" xfId="0" applyFont="1" applyFill="1" applyBorder="1" applyProtection="1">
      <protection locked="0"/>
    </xf>
    <xf numFmtId="0" fontId="1" fillId="10" borderId="24" xfId="0" applyFont="1" applyFill="1" applyBorder="1" applyAlignment="1" applyProtection="1">
      <alignment horizontal="left"/>
      <protection locked="0"/>
    </xf>
    <xf numFmtId="0" fontId="10" fillId="2" borderId="2" xfId="0" applyFont="1"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55</xdr:row>
      <xdr:rowOff>38101</xdr:rowOff>
    </xdr:from>
    <xdr:to>
      <xdr:col>0</xdr:col>
      <xdr:colOff>551089</xdr:colOff>
      <xdr:row>55</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84045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612321</xdr:colOff>
      <xdr:row>55</xdr:row>
      <xdr:rowOff>61233</xdr:rowOff>
    </xdr:from>
    <xdr:to>
      <xdr:col>0</xdr:col>
      <xdr:colOff>1126671</xdr:colOff>
      <xdr:row>56</xdr:row>
      <xdr:rowOff>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2321" y="1262062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xdr:colOff>
      <xdr:row>101</xdr:row>
      <xdr:rowOff>38101</xdr:rowOff>
    </xdr:from>
    <xdr:to>
      <xdr:col>1</xdr:col>
      <xdr:colOff>323850</xdr:colOff>
      <xdr:row>101</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05940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101</xdr:row>
      <xdr:rowOff>47626</xdr:rowOff>
    </xdr:from>
    <xdr:to>
      <xdr:col>1</xdr:col>
      <xdr:colOff>971550</xdr:colOff>
      <xdr:row>101</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 y="1806892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111</xdr:row>
      <xdr:rowOff>38101</xdr:rowOff>
    </xdr:from>
    <xdr:to>
      <xdr:col>1</xdr:col>
      <xdr:colOff>333375</xdr:colOff>
      <xdr:row>111</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48790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111</xdr:row>
      <xdr:rowOff>47626</xdr:rowOff>
    </xdr:from>
    <xdr:to>
      <xdr:col>1</xdr:col>
      <xdr:colOff>971550</xdr:colOff>
      <xdr:row>111</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749742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127</xdr:row>
      <xdr:rowOff>38101</xdr:rowOff>
    </xdr:from>
    <xdr:to>
      <xdr:col>1</xdr:col>
      <xdr:colOff>333375</xdr:colOff>
      <xdr:row>127</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81187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127</xdr:row>
      <xdr:rowOff>47626</xdr:rowOff>
    </xdr:from>
    <xdr:to>
      <xdr:col>1</xdr:col>
      <xdr:colOff>971550</xdr:colOff>
      <xdr:row>127</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882140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124</xdr:row>
      <xdr:rowOff>38101</xdr:rowOff>
    </xdr:from>
    <xdr:to>
      <xdr:col>1</xdr:col>
      <xdr:colOff>333375</xdr:colOff>
      <xdr:row>124</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9262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124</xdr:row>
      <xdr:rowOff>47626</xdr:rowOff>
    </xdr:from>
    <xdr:to>
      <xdr:col>1</xdr:col>
      <xdr:colOff>971550</xdr:colOff>
      <xdr:row>124</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720215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102</xdr:row>
      <xdr:rowOff>38101</xdr:rowOff>
    </xdr:from>
    <xdr:to>
      <xdr:col>1</xdr:col>
      <xdr:colOff>333375</xdr:colOff>
      <xdr:row>102</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37372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102</xdr:row>
      <xdr:rowOff>47626</xdr:rowOff>
    </xdr:from>
    <xdr:to>
      <xdr:col>1</xdr:col>
      <xdr:colOff>971550</xdr:colOff>
      <xdr:row>102</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838325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38100</xdr:colOff>
      <xdr:row>68</xdr:row>
      <xdr:rowOff>38101</xdr:rowOff>
    </xdr:from>
    <xdr:ext cx="514350" cy="533400"/>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242060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457200</xdr:colOff>
      <xdr:row>68</xdr:row>
      <xdr:rowOff>47626</xdr:rowOff>
    </xdr:from>
    <xdr:ext cx="514350" cy="523874"/>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243012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38100</xdr:colOff>
      <xdr:row>111</xdr:row>
      <xdr:rowOff>38101</xdr:rowOff>
    </xdr:from>
    <xdr:to>
      <xdr:col>1</xdr:col>
      <xdr:colOff>333375</xdr:colOff>
      <xdr:row>111</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93457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111</xdr:row>
      <xdr:rowOff>47626</xdr:rowOff>
    </xdr:from>
    <xdr:to>
      <xdr:col>1</xdr:col>
      <xdr:colOff>971550</xdr:colOff>
      <xdr:row>111</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994410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126</xdr:row>
      <xdr:rowOff>38101</xdr:rowOff>
    </xdr:from>
    <xdr:to>
      <xdr:col>1</xdr:col>
      <xdr:colOff>333375</xdr:colOff>
      <xdr:row>126</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670685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126</xdr:row>
      <xdr:rowOff>47626</xdr:rowOff>
    </xdr:from>
    <xdr:to>
      <xdr:col>1</xdr:col>
      <xdr:colOff>971550</xdr:colOff>
      <xdr:row>126</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671637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119</xdr:row>
      <xdr:rowOff>38101</xdr:rowOff>
    </xdr:from>
    <xdr:to>
      <xdr:col>1</xdr:col>
      <xdr:colOff>333375</xdr:colOff>
      <xdr:row>119</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40217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119</xdr:row>
      <xdr:rowOff>47626</xdr:rowOff>
    </xdr:from>
    <xdr:to>
      <xdr:col>1</xdr:col>
      <xdr:colOff>971550</xdr:colOff>
      <xdr:row>119</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741170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79</xdr:row>
      <xdr:rowOff>38101</xdr:rowOff>
    </xdr:from>
    <xdr:to>
      <xdr:col>1</xdr:col>
      <xdr:colOff>323850</xdr:colOff>
      <xdr:row>79</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670685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79</xdr:row>
      <xdr:rowOff>47626</xdr:rowOff>
    </xdr:from>
    <xdr:to>
      <xdr:col>1</xdr:col>
      <xdr:colOff>971550</xdr:colOff>
      <xdr:row>79</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1637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88</xdr:row>
      <xdr:rowOff>38101</xdr:rowOff>
    </xdr:from>
    <xdr:to>
      <xdr:col>1</xdr:col>
      <xdr:colOff>333375</xdr:colOff>
      <xdr:row>88</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691640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88</xdr:row>
      <xdr:rowOff>47626</xdr:rowOff>
    </xdr:from>
    <xdr:to>
      <xdr:col>1</xdr:col>
      <xdr:colOff>971550</xdr:colOff>
      <xdr:row>88</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92592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123</xdr:row>
      <xdr:rowOff>38101</xdr:rowOff>
    </xdr:from>
    <xdr:to>
      <xdr:col>1</xdr:col>
      <xdr:colOff>333375</xdr:colOff>
      <xdr:row>123</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807845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123</xdr:row>
      <xdr:rowOff>47626</xdr:rowOff>
    </xdr:from>
    <xdr:to>
      <xdr:col>1</xdr:col>
      <xdr:colOff>971550</xdr:colOff>
      <xdr:row>123</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92592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93</xdr:row>
      <xdr:rowOff>38101</xdr:rowOff>
    </xdr:from>
    <xdr:to>
      <xdr:col>1</xdr:col>
      <xdr:colOff>333375</xdr:colOff>
      <xdr:row>93</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907857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93</xdr:row>
      <xdr:rowOff>47626</xdr:rowOff>
    </xdr:from>
    <xdr:to>
      <xdr:col>1</xdr:col>
      <xdr:colOff>971550</xdr:colOff>
      <xdr:row>93</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6275" y="1908810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66</xdr:row>
      <xdr:rowOff>38101</xdr:rowOff>
    </xdr:from>
    <xdr:to>
      <xdr:col>1</xdr:col>
      <xdr:colOff>323850</xdr:colOff>
      <xdr:row>66</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595437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66</xdr:row>
      <xdr:rowOff>47626</xdr:rowOff>
    </xdr:from>
    <xdr:to>
      <xdr:col>1</xdr:col>
      <xdr:colOff>971550</xdr:colOff>
      <xdr:row>66</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 y="1596390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76</xdr:row>
      <xdr:rowOff>38101</xdr:rowOff>
    </xdr:from>
    <xdr:to>
      <xdr:col>1</xdr:col>
      <xdr:colOff>323850</xdr:colOff>
      <xdr:row>76</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1078826"/>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76</xdr:row>
      <xdr:rowOff>47626</xdr:rowOff>
    </xdr:from>
    <xdr:to>
      <xdr:col>1</xdr:col>
      <xdr:colOff>971550</xdr:colOff>
      <xdr:row>76</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 y="21088351"/>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38100</xdr:colOff>
      <xdr:row>102</xdr:row>
      <xdr:rowOff>38101</xdr:rowOff>
    </xdr:from>
    <xdr:to>
      <xdr:col>1</xdr:col>
      <xdr:colOff>323850</xdr:colOff>
      <xdr:row>102</xdr:row>
      <xdr:rowOff>571501</xdr:rowOff>
    </xdr:to>
    <xdr:pic>
      <xdr:nvPicPr>
        <xdr:cNvPr id="2" name="Picture 9" descr="ET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6935451"/>
          <a:ext cx="514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457200</xdr:colOff>
      <xdr:row>102</xdr:row>
      <xdr:rowOff>47626</xdr:rowOff>
    </xdr:from>
    <xdr:to>
      <xdr:col>1</xdr:col>
      <xdr:colOff>971550</xdr:colOff>
      <xdr:row>102</xdr:row>
      <xdr:rowOff>571500</xdr:rowOff>
    </xdr:to>
    <xdr:pic>
      <xdr:nvPicPr>
        <xdr:cNvPr id="3" name="Picture 5" descr="Logo Greml 3 rot"/>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5800" y="16944976"/>
          <a:ext cx="514350"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7"/>
  <sheetViews>
    <sheetView view="pageLayout" zoomScale="70" zoomScaleNormal="150" zoomScalePageLayoutView="70" workbookViewId="0">
      <selection activeCell="A39" sqref="A39"/>
    </sheetView>
  </sheetViews>
  <sheetFormatPr baseColWidth="10" defaultColWidth="0" defaultRowHeight="15.75" x14ac:dyDescent="0.25"/>
  <cols>
    <col min="1" max="1" width="174" style="27" customWidth="1"/>
    <col min="2" max="3" width="0.85546875" customWidth="1"/>
    <col min="4" max="4" width="3.7109375" customWidth="1"/>
    <col min="253" max="253" width="4.42578125" customWidth="1"/>
    <col min="254" max="254" width="55.42578125" customWidth="1"/>
    <col min="255" max="255" width="15.28515625" customWidth="1"/>
    <col min="256" max="256" width="15.7109375" customWidth="1"/>
    <col min="257" max="257" width="5.85546875" customWidth="1"/>
    <col min="258" max="258" width="37.42578125" customWidth="1"/>
    <col min="259" max="260" width="3.7109375" customWidth="1"/>
    <col min="509" max="509" width="4.42578125" customWidth="1"/>
    <col min="510" max="510" width="55.42578125" customWidth="1"/>
    <col min="511" max="511" width="15.28515625" customWidth="1"/>
    <col min="512" max="512" width="15.7109375" customWidth="1"/>
    <col min="513" max="513" width="5.85546875" customWidth="1"/>
    <col min="514" max="514" width="37.42578125" customWidth="1"/>
    <col min="515" max="516" width="3.7109375" customWidth="1"/>
    <col min="765" max="765" width="4.42578125" customWidth="1"/>
    <col min="766" max="766" width="55.42578125" customWidth="1"/>
    <col min="767" max="767" width="15.28515625" customWidth="1"/>
    <col min="768" max="768" width="15.7109375" customWidth="1"/>
    <col min="769" max="769" width="5.85546875" customWidth="1"/>
    <col min="770" max="770" width="37.42578125" customWidth="1"/>
    <col min="771" max="772" width="3.7109375" customWidth="1"/>
    <col min="1021" max="1021" width="4.42578125" customWidth="1"/>
    <col min="1022" max="1022" width="55.42578125" customWidth="1"/>
    <col min="1023" max="1023" width="15.28515625" customWidth="1"/>
    <col min="1024" max="1024" width="15.7109375" customWidth="1"/>
    <col min="1025" max="1025" width="5.85546875" customWidth="1"/>
    <col min="1026" max="1026" width="37.42578125" customWidth="1"/>
    <col min="1027" max="1028" width="3.7109375" customWidth="1"/>
    <col min="1277" max="1277" width="4.42578125" customWidth="1"/>
    <col min="1278" max="1278" width="55.42578125" customWidth="1"/>
    <col min="1279" max="1279" width="15.28515625" customWidth="1"/>
    <col min="1280" max="1280" width="15.7109375" customWidth="1"/>
    <col min="1281" max="1281" width="5.85546875" customWidth="1"/>
    <col min="1282" max="1282" width="37.42578125" customWidth="1"/>
    <col min="1283" max="1284" width="3.7109375" customWidth="1"/>
    <col min="1533" max="1533" width="4.42578125" customWidth="1"/>
    <col min="1534" max="1534" width="55.42578125" customWidth="1"/>
    <col min="1535" max="1535" width="15.28515625" customWidth="1"/>
    <col min="1536" max="1536" width="15.7109375" customWidth="1"/>
    <col min="1537" max="1537" width="5.85546875" customWidth="1"/>
    <col min="1538" max="1538" width="37.42578125" customWidth="1"/>
    <col min="1539" max="1540" width="3.7109375" customWidth="1"/>
    <col min="1789" max="1789" width="4.42578125" customWidth="1"/>
    <col min="1790" max="1790" width="55.42578125" customWidth="1"/>
    <col min="1791" max="1791" width="15.28515625" customWidth="1"/>
    <col min="1792" max="1792" width="15.7109375" customWidth="1"/>
    <col min="1793" max="1793" width="5.85546875" customWidth="1"/>
    <col min="1794" max="1794" width="37.42578125" customWidth="1"/>
    <col min="1795" max="1796" width="3.7109375" customWidth="1"/>
    <col min="2045" max="2045" width="4.42578125" customWidth="1"/>
    <col min="2046" max="2046" width="55.42578125" customWidth="1"/>
    <col min="2047" max="2047" width="15.28515625" customWidth="1"/>
    <col min="2048" max="2048" width="15.7109375" customWidth="1"/>
    <col min="2049" max="2049" width="5.85546875" customWidth="1"/>
    <col min="2050" max="2050" width="37.42578125" customWidth="1"/>
    <col min="2051" max="2052" width="3.7109375" customWidth="1"/>
    <col min="2301" max="2301" width="4.42578125" customWidth="1"/>
    <col min="2302" max="2302" width="55.42578125" customWidth="1"/>
    <col min="2303" max="2303" width="15.28515625" customWidth="1"/>
    <col min="2304" max="2304" width="15.7109375" customWidth="1"/>
    <col min="2305" max="2305" width="5.85546875" customWidth="1"/>
    <col min="2306" max="2306" width="37.42578125" customWidth="1"/>
    <col min="2307" max="2308" width="3.7109375" customWidth="1"/>
    <col min="2557" max="2557" width="4.42578125" customWidth="1"/>
    <col min="2558" max="2558" width="55.42578125" customWidth="1"/>
    <col min="2559" max="2559" width="15.28515625" customWidth="1"/>
    <col min="2560" max="2560" width="15.7109375" customWidth="1"/>
    <col min="2561" max="2561" width="5.85546875" customWidth="1"/>
    <col min="2562" max="2562" width="37.42578125" customWidth="1"/>
    <col min="2563" max="2564" width="3.7109375" customWidth="1"/>
    <col min="2813" max="2813" width="4.42578125" customWidth="1"/>
    <col min="2814" max="2814" width="55.42578125" customWidth="1"/>
    <col min="2815" max="2815" width="15.28515625" customWidth="1"/>
    <col min="2816" max="2816" width="15.7109375" customWidth="1"/>
    <col min="2817" max="2817" width="5.85546875" customWidth="1"/>
    <col min="2818" max="2818" width="37.42578125" customWidth="1"/>
    <col min="2819" max="2820" width="3.7109375" customWidth="1"/>
    <col min="3069" max="3069" width="4.42578125" customWidth="1"/>
    <col min="3070" max="3070" width="55.42578125" customWidth="1"/>
    <col min="3071" max="3071" width="15.28515625" customWidth="1"/>
    <col min="3072" max="3072" width="15.7109375" customWidth="1"/>
    <col min="3073" max="3073" width="5.85546875" customWidth="1"/>
    <col min="3074" max="3074" width="37.42578125" customWidth="1"/>
    <col min="3075" max="3076" width="3.7109375" customWidth="1"/>
    <col min="3325" max="3325" width="4.42578125" customWidth="1"/>
    <col min="3326" max="3326" width="55.42578125" customWidth="1"/>
    <col min="3327" max="3327" width="15.28515625" customWidth="1"/>
    <col min="3328" max="3328" width="15.7109375" customWidth="1"/>
    <col min="3329" max="3329" width="5.85546875" customWidth="1"/>
    <col min="3330" max="3330" width="37.42578125" customWidth="1"/>
    <col min="3331" max="3332" width="3.7109375" customWidth="1"/>
    <col min="3581" max="3581" width="4.42578125" customWidth="1"/>
    <col min="3582" max="3582" width="55.42578125" customWidth="1"/>
    <col min="3583" max="3583" width="15.28515625" customWidth="1"/>
    <col min="3584" max="3584" width="15.7109375" customWidth="1"/>
    <col min="3585" max="3585" width="5.85546875" customWidth="1"/>
    <col min="3586" max="3586" width="37.42578125" customWidth="1"/>
    <col min="3587" max="3588" width="3.7109375" customWidth="1"/>
    <col min="3837" max="3837" width="4.42578125" customWidth="1"/>
    <col min="3838" max="3838" width="55.42578125" customWidth="1"/>
    <col min="3839" max="3839" width="15.28515625" customWidth="1"/>
    <col min="3840" max="3840" width="15.7109375" customWidth="1"/>
    <col min="3841" max="3841" width="5.85546875" customWidth="1"/>
    <col min="3842" max="3842" width="37.42578125" customWidth="1"/>
    <col min="3843" max="3844" width="3.7109375" customWidth="1"/>
    <col min="4093" max="4093" width="4.42578125" customWidth="1"/>
    <col min="4094" max="4094" width="55.42578125" customWidth="1"/>
    <col min="4095" max="4095" width="15.28515625" customWidth="1"/>
    <col min="4096" max="4096" width="15.7109375" customWidth="1"/>
    <col min="4097" max="4097" width="5.85546875" customWidth="1"/>
    <col min="4098" max="4098" width="37.42578125" customWidth="1"/>
    <col min="4099" max="4100" width="3.7109375" customWidth="1"/>
    <col min="4349" max="4349" width="4.42578125" customWidth="1"/>
    <col min="4350" max="4350" width="55.42578125" customWidth="1"/>
    <col min="4351" max="4351" width="15.28515625" customWidth="1"/>
    <col min="4352" max="4352" width="15.7109375" customWidth="1"/>
    <col min="4353" max="4353" width="5.85546875" customWidth="1"/>
    <col min="4354" max="4354" width="37.42578125" customWidth="1"/>
    <col min="4355" max="4356" width="3.7109375" customWidth="1"/>
    <col min="4605" max="4605" width="4.42578125" customWidth="1"/>
    <col min="4606" max="4606" width="55.42578125" customWidth="1"/>
    <col min="4607" max="4607" width="15.28515625" customWidth="1"/>
    <col min="4608" max="4608" width="15.7109375" customWidth="1"/>
    <col min="4609" max="4609" width="5.85546875" customWidth="1"/>
    <col min="4610" max="4610" width="37.42578125" customWidth="1"/>
    <col min="4611" max="4612" width="3.7109375" customWidth="1"/>
    <col min="4861" max="4861" width="4.42578125" customWidth="1"/>
    <col min="4862" max="4862" width="55.42578125" customWidth="1"/>
    <col min="4863" max="4863" width="15.28515625" customWidth="1"/>
    <col min="4864" max="4864" width="15.7109375" customWidth="1"/>
    <col min="4865" max="4865" width="5.85546875" customWidth="1"/>
    <col min="4866" max="4866" width="37.42578125" customWidth="1"/>
    <col min="4867" max="4868" width="3.7109375" customWidth="1"/>
    <col min="5117" max="5117" width="4.42578125" customWidth="1"/>
    <col min="5118" max="5118" width="55.42578125" customWidth="1"/>
    <col min="5119" max="5119" width="15.28515625" customWidth="1"/>
    <col min="5120" max="5120" width="15.7109375" customWidth="1"/>
    <col min="5121" max="5121" width="5.85546875" customWidth="1"/>
    <col min="5122" max="5122" width="37.42578125" customWidth="1"/>
    <col min="5123" max="5124" width="3.7109375" customWidth="1"/>
    <col min="5373" max="5373" width="4.42578125" customWidth="1"/>
    <col min="5374" max="5374" width="55.42578125" customWidth="1"/>
    <col min="5375" max="5375" width="15.28515625" customWidth="1"/>
    <col min="5376" max="5376" width="15.7109375" customWidth="1"/>
    <col min="5377" max="5377" width="5.85546875" customWidth="1"/>
    <col min="5378" max="5378" width="37.42578125" customWidth="1"/>
    <col min="5379" max="5380" width="3.7109375" customWidth="1"/>
    <col min="5629" max="5629" width="4.42578125" customWidth="1"/>
    <col min="5630" max="5630" width="55.42578125" customWidth="1"/>
    <col min="5631" max="5631" width="15.28515625" customWidth="1"/>
    <col min="5632" max="5632" width="15.7109375" customWidth="1"/>
    <col min="5633" max="5633" width="5.85546875" customWidth="1"/>
    <col min="5634" max="5634" width="37.42578125" customWidth="1"/>
    <col min="5635" max="5636" width="3.7109375" customWidth="1"/>
    <col min="5885" max="5885" width="4.42578125" customWidth="1"/>
    <col min="5886" max="5886" width="55.42578125" customWidth="1"/>
    <col min="5887" max="5887" width="15.28515625" customWidth="1"/>
    <col min="5888" max="5888" width="15.7109375" customWidth="1"/>
    <col min="5889" max="5889" width="5.85546875" customWidth="1"/>
    <col min="5890" max="5890" width="37.42578125" customWidth="1"/>
    <col min="5891" max="5892" width="3.7109375" customWidth="1"/>
    <col min="6141" max="6141" width="4.42578125" customWidth="1"/>
    <col min="6142" max="6142" width="55.42578125" customWidth="1"/>
    <col min="6143" max="6143" width="15.28515625" customWidth="1"/>
    <col min="6144" max="6144" width="15.7109375" customWidth="1"/>
    <col min="6145" max="6145" width="5.85546875" customWidth="1"/>
    <col min="6146" max="6146" width="37.42578125" customWidth="1"/>
    <col min="6147" max="6148" width="3.7109375" customWidth="1"/>
    <col min="6397" max="6397" width="4.42578125" customWidth="1"/>
    <col min="6398" max="6398" width="55.42578125" customWidth="1"/>
    <col min="6399" max="6399" width="15.28515625" customWidth="1"/>
    <col min="6400" max="6400" width="15.7109375" customWidth="1"/>
    <col min="6401" max="6401" width="5.85546875" customWidth="1"/>
    <col min="6402" max="6402" width="37.42578125" customWidth="1"/>
    <col min="6403" max="6404" width="3.7109375" customWidth="1"/>
    <col min="6653" max="6653" width="4.42578125" customWidth="1"/>
    <col min="6654" max="6654" width="55.42578125" customWidth="1"/>
    <col min="6655" max="6655" width="15.28515625" customWidth="1"/>
    <col min="6656" max="6656" width="15.7109375" customWidth="1"/>
    <col min="6657" max="6657" width="5.85546875" customWidth="1"/>
    <col min="6658" max="6658" width="37.42578125" customWidth="1"/>
    <col min="6659" max="6660" width="3.7109375" customWidth="1"/>
    <col min="6909" max="6909" width="4.42578125" customWidth="1"/>
    <col min="6910" max="6910" width="55.42578125" customWidth="1"/>
    <col min="6911" max="6911" width="15.28515625" customWidth="1"/>
    <col min="6912" max="6912" width="15.7109375" customWidth="1"/>
    <col min="6913" max="6913" width="5.85546875" customWidth="1"/>
    <col min="6914" max="6914" width="37.42578125" customWidth="1"/>
    <col min="6915" max="6916" width="3.7109375" customWidth="1"/>
    <col min="7165" max="7165" width="4.42578125" customWidth="1"/>
    <col min="7166" max="7166" width="55.42578125" customWidth="1"/>
    <col min="7167" max="7167" width="15.28515625" customWidth="1"/>
    <col min="7168" max="7168" width="15.7109375" customWidth="1"/>
    <col min="7169" max="7169" width="5.85546875" customWidth="1"/>
    <col min="7170" max="7170" width="37.42578125" customWidth="1"/>
    <col min="7171" max="7172" width="3.7109375" customWidth="1"/>
    <col min="7421" max="7421" width="4.42578125" customWidth="1"/>
    <col min="7422" max="7422" width="55.42578125" customWidth="1"/>
    <col min="7423" max="7423" width="15.28515625" customWidth="1"/>
    <col min="7424" max="7424" width="15.7109375" customWidth="1"/>
    <col min="7425" max="7425" width="5.85546875" customWidth="1"/>
    <col min="7426" max="7426" width="37.42578125" customWidth="1"/>
    <col min="7427" max="7428" width="3.7109375" customWidth="1"/>
    <col min="7677" max="7677" width="4.42578125" customWidth="1"/>
    <col min="7678" max="7678" width="55.42578125" customWidth="1"/>
    <col min="7679" max="7679" width="15.28515625" customWidth="1"/>
    <col min="7680" max="7680" width="15.7109375" customWidth="1"/>
    <col min="7681" max="7681" width="5.85546875" customWidth="1"/>
    <col min="7682" max="7682" width="37.42578125" customWidth="1"/>
    <col min="7683" max="7684" width="3.7109375" customWidth="1"/>
    <col min="7933" max="7933" width="4.42578125" customWidth="1"/>
    <col min="7934" max="7934" width="55.42578125" customWidth="1"/>
    <col min="7935" max="7935" width="15.28515625" customWidth="1"/>
    <col min="7936" max="7936" width="15.7109375" customWidth="1"/>
    <col min="7937" max="7937" width="5.85546875" customWidth="1"/>
    <col min="7938" max="7938" width="37.42578125" customWidth="1"/>
    <col min="7939" max="7940" width="3.7109375" customWidth="1"/>
    <col min="8189" max="8189" width="4.42578125" customWidth="1"/>
    <col min="8190" max="8190" width="55.42578125" customWidth="1"/>
    <col min="8191" max="8191" width="15.28515625" customWidth="1"/>
    <col min="8192" max="8192" width="15.7109375" customWidth="1"/>
    <col min="8193" max="8193" width="5.85546875" customWidth="1"/>
    <col min="8194" max="8194" width="37.42578125" customWidth="1"/>
    <col min="8195" max="8196" width="3.7109375" customWidth="1"/>
    <col min="8445" max="8445" width="4.42578125" customWidth="1"/>
    <col min="8446" max="8446" width="55.42578125" customWidth="1"/>
    <col min="8447" max="8447" width="15.28515625" customWidth="1"/>
    <col min="8448" max="8448" width="15.7109375" customWidth="1"/>
    <col min="8449" max="8449" width="5.85546875" customWidth="1"/>
    <col min="8450" max="8450" width="37.42578125" customWidth="1"/>
    <col min="8451" max="8452" width="3.7109375" customWidth="1"/>
    <col min="8701" max="8701" width="4.42578125" customWidth="1"/>
    <col min="8702" max="8702" width="55.42578125" customWidth="1"/>
    <col min="8703" max="8703" width="15.28515625" customWidth="1"/>
    <col min="8704" max="8704" width="15.7109375" customWidth="1"/>
    <col min="8705" max="8705" width="5.85546875" customWidth="1"/>
    <col min="8706" max="8706" width="37.42578125" customWidth="1"/>
    <col min="8707" max="8708" width="3.7109375" customWidth="1"/>
    <col min="8957" max="8957" width="4.42578125" customWidth="1"/>
    <col min="8958" max="8958" width="55.42578125" customWidth="1"/>
    <col min="8959" max="8959" width="15.28515625" customWidth="1"/>
    <col min="8960" max="8960" width="15.7109375" customWidth="1"/>
    <col min="8961" max="8961" width="5.85546875" customWidth="1"/>
    <col min="8962" max="8962" width="37.42578125" customWidth="1"/>
    <col min="8963" max="8964" width="3.7109375" customWidth="1"/>
    <col min="9213" max="9213" width="4.42578125" customWidth="1"/>
    <col min="9214" max="9214" width="55.42578125" customWidth="1"/>
    <col min="9215" max="9215" width="15.28515625" customWidth="1"/>
    <col min="9216" max="9216" width="15.7109375" customWidth="1"/>
    <col min="9217" max="9217" width="5.85546875" customWidth="1"/>
    <col min="9218" max="9218" width="37.42578125" customWidth="1"/>
    <col min="9219" max="9220" width="3.7109375" customWidth="1"/>
    <col min="9469" max="9469" width="4.42578125" customWidth="1"/>
    <col min="9470" max="9470" width="55.42578125" customWidth="1"/>
    <col min="9471" max="9471" width="15.28515625" customWidth="1"/>
    <col min="9472" max="9472" width="15.7109375" customWidth="1"/>
    <col min="9473" max="9473" width="5.85546875" customWidth="1"/>
    <col min="9474" max="9474" width="37.42578125" customWidth="1"/>
    <col min="9475" max="9476" width="3.7109375" customWidth="1"/>
    <col min="9725" max="9725" width="4.42578125" customWidth="1"/>
    <col min="9726" max="9726" width="55.42578125" customWidth="1"/>
    <col min="9727" max="9727" width="15.28515625" customWidth="1"/>
    <col min="9728" max="9728" width="15.7109375" customWidth="1"/>
    <col min="9729" max="9729" width="5.85546875" customWidth="1"/>
    <col min="9730" max="9730" width="37.42578125" customWidth="1"/>
    <col min="9731" max="9732" width="3.7109375" customWidth="1"/>
    <col min="9981" max="9981" width="4.42578125" customWidth="1"/>
    <col min="9982" max="9982" width="55.42578125" customWidth="1"/>
    <col min="9983" max="9983" width="15.28515625" customWidth="1"/>
    <col min="9984" max="9984" width="15.7109375" customWidth="1"/>
    <col min="9985" max="9985" width="5.85546875" customWidth="1"/>
    <col min="9986" max="9986" width="37.42578125" customWidth="1"/>
    <col min="9987" max="9988" width="3.7109375" customWidth="1"/>
    <col min="10237" max="10237" width="4.42578125" customWidth="1"/>
    <col min="10238" max="10238" width="55.42578125" customWidth="1"/>
    <col min="10239" max="10239" width="15.28515625" customWidth="1"/>
    <col min="10240" max="10240" width="15.7109375" customWidth="1"/>
    <col min="10241" max="10241" width="5.85546875" customWidth="1"/>
    <col min="10242" max="10242" width="37.42578125" customWidth="1"/>
    <col min="10243" max="10244" width="3.7109375" customWidth="1"/>
    <col min="10493" max="10493" width="4.42578125" customWidth="1"/>
    <col min="10494" max="10494" width="55.42578125" customWidth="1"/>
    <col min="10495" max="10495" width="15.28515625" customWidth="1"/>
    <col min="10496" max="10496" width="15.7109375" customWidth="1"/>
    <col min="10497" max="10497" width="5.85546875" customWidth="1"/>
    <col min="10498" max="10498" width="37.42578125" customWidth="1"/>
    <col min="10499" max="10500" width="3.7109375" customWidth="1"/>
    <col min="10749" max="10749" width="4.42578125" customWidth="1"/>
    <col min="10750" max="10750" width="55.42578125" customWidth="1"/>
    <col min="10751" max="10751" width="15.28515625" customWidth="1"/>
    <col min="10752" max="10752" width="15.7109375" customWidth="1"/>
    <col min="10753" max="10753" width="5.85546875" customWidth="1"/>
    <col min="10754" max="10754" width="37.42578125" customWidth="1"/>
    <col min="10755" max="10756" width="3.7109375" customWidth="1"/>
    <col min="11005" max="11005" width="4.42578125" customWidth="1"/>
    <col min="11006" max="11006" width="55.42578125" customWidth="1"/>
    <col min="11007" max="11007" width="15.28515625" customWidth="1"/>
    <col min="11008" max="11008" width="15.7109375" customWidth="1"/>
    <col min="11009" max="11009" width="5.85546875" customWidth="1"/>
    <col min="11010" max="11010" width="37.42578125" customWidth="1"/>
    <col min="11011" max="11012" width="3.7109375" customWidth="1"/>
    <col min="11261" max="11261" width="4.42578125" customWidth="1"/>
    <col min="11262" max="11262" width="55.42578125" customWidth="1"/>
    <col min="11263" max="11263" width="15.28515625" customWidth="1"/>
    <col min="11264" max="11264" width="15.7109375" customWidth="1"/>
    <col min="11265" max="11265" width="5.85546875" customWidth="1"/>
    <col min="11266" max="11266" width="37.42578125" customWidth="1"/>
    <col min="11267" max="11268" width="3.7109375" customWidth="1"/>
    <col min="11517" max="11517" width="4.42578125" customWidth="1"/>
    <col min="11518" max="11518" width="55.42578125" customWidth="1"/>
    <col min="11519" max="11519" width="15.28515625" customWidth="1"/>
    <col min="11520" max="11520" width="15.7109375" customWidth="1"/>
    <col min="11521" max="11521" width="5.85546875" customWidth="1"/>
    <col min="11522" max="11522" width="37.42578125" customWidth="1"/>
    <col min="11523" max="11524" width="3.7109375" customWidth="1"/>
    <col min="11773" max="11773" width="4.42578125" customWidth="1"/>
    <col min="11774" max="11774" width="55.42578125" customWidth="1"/>
    <col min="11775" max="11775" width="15.28515625" customWidth="1"/>
    <col min="11776" max="11776" width="15.7109375" customWidth="1"/>
    <col min="11777" max="11777" width="5.85546875" customWidth="1"/>
    <col min="11778" max="11778" width="37.42578125" customWidth="1"/>
    <col min="11779" max="11780" width="3.7109375" customWidth="1"/>
    <col min="12029" max="12029" width="4.42578125" customWidth="1"/>
    <col min="12030" max="12030" width="55.42578125" customWidth="1"/>
    <col min="12031" max="12031" width="15.28515625" customWidth="1"/>
    <col min="12032" max="12032" width="15.7109375" customWidth="1"/>
    <col min="12033" max="12033" width="5.85546875" customWidth="1"/>
    <col min="12034" max="12034" width="37.42578125" customWidth="1"/>
    <col min="12035" max="12036" width="3.7109375" customWidth="1"/>
    <col min="12285" max="12285" width="4.42578125" customWidth="1"/>
    <col min="12286" max="12286" width="55.42578125" customWidth="1"/>
    <col min="12287" max="12287" width="15.28515625" customWidth="1"/>
    <col min="12288" max="12288" width="15.7109375" customWidth="1"/>
    <col min="12289" max="12289" width="5.85546875" customWidth="1"/>
    <col min="12290" max="12290" width="37.42578125" customWidth="1"/>
    <col min="12291" max="12292" width="3.7109375" customWidth="1"/>
    <col min="12541" max="12541" width="4.42578125" customWidth="1"/>
    <col min="12542" max="12542" width="55.42578125" customWidth="1"/>
    <col min="12543" max="12543" width="15.28515625" customWidth="1"/>
    <col min="12544" max="12544" width="15.7109375" customWidth="1"/>
    <col min="12545" max="12545" width="5.85546875" customWidth="1"/>
    <col min="12546" max="12546" width="37.42578125" customWidth="1"/>
    <col min="12547" max="12548" width="3.7109375" customWidth="1"/>
    <col min="12797" max="12797" width="4.42578125" customWidth="1"/>
    <col min="12798" max="12798" width="55.42578125" customWidth="1"/>
    <col min="12799" max="12799" width="15.28515625" customWidth="1"/>
    <col min="12800" max="12800" width="15.7109375" customWidth="1"/>
    <col min="12801" max="12801" width="5.85546875" customWidth="1"/>
    <col min="12802" max="12802" width="37.42578125" customWidth="1"/>
    <col min="12803" max="12804" width="3.7109375" customWidth="1"/>
    <col min="13053" max="13053" width="4.42578125" customWidth="1"/>
    <col min="13054" max="13054" width="55.42578125" customWidth="1"/>
    <col min="13055" max="13055" width="15.28515625" customWidth="1"/>
    <col min="13056" max="13056" width="15.7109375" customWidth="1"/>
    <col min="13057" max="13057" width="5.85546875" customWidth="1"/>
    <col min="13058" max="13058" width="37.42578125" customWidth="1"/>
    <col min="13059" max="13060" width="3.7109375" customWidth="1"/>
    <col min="13309" max="13309" width="4.42578125" customWidth="1"/>
    <col min="13310" max="13310" width="55.42578125" customWidth="1"/>
    <col min="13311" max="13311" width="15.28515625" customWidth="1"/>
    <col min="13312" max="13312" width="15.7109375" customWidth="1"/>
    <col min="13313" max="13313" width="5.85546875" customWidth="1"/>
    <col min="13314" max="13314" width="37.42578125" customWidth="1"/>
    <col min="13315" max="13316" width="3.7109375" customWidth="1"/>
    <col min="13565" max="13565" width="4.42578125" customWidth="1"/>
    <col min="13566" max="13566" width="55.42578125" customWidth="1"/>
    <col min="13567" max="13567" width="15.28515625" customWidth="1"/>
    <col min="13568" max="13568" width="15.7109375" customWidth="1"/>
    <col min="13569" max="13569" width="5.85546875" customWidth="1"/>
    <col min="13570" max="13570" width="37.42578125" customWidth="1"/>
    <col min="13571" max="13572" width="3.7109375" customWidth="1"/>
    <col min="13821" max="13821" width="4.42578125" customWidth="1"/>
    <col min="13822" max="13822" width="55.42578125" customWidth="1"/>
    <col min="13823" max="13823" width="15.28515625" customWidth="1"/>
    <col min="13824" max="13824" width="15.7109375" customWidth="1"/>
    <col min="13825" max="13825" width="5.85546875" customWidth="1"/>
    <col min="13826" max="13826" width="37.42578125" customWidth="1"/>
    <col min="13827" max="13828" width="3.7109375" customWidth="1"/>
    <col min="14077" max="14077" width="4.42578125" customWidth="1"/>
    <col min="14078" max="14078" width="55.42578125" customWidth="1"/>
    <col min="14079" max="14079" width="15.28515625" customWidth="1"/>
    <col min="14080" max="14080" width="15.7109375" customWidth="1"/>
    <col min="14081" max="14081" width="5.85546875" customWidth="1"/>
    <col min="14082" max="14082" width="37.42578125" customWidth="1"/>
    <col min="14083" max="14084" width="3.7109375" customWidth="1"/>
    <col min="14333" max="14333" width="4.42578125" customWidth="1"/>
    <col min="14334" max="14334" width="55.42578125" customWidth="1"/>
    <col min="14335" max="14335" width="15.28515625" customWidth="1"/>
    <col min="14336" max="14336" width="15.7109375" customWidth="1"/>
    <col min="14337" max="14337" width="5.85546875" customWidth="1"/>
    <col min="14338" max="14338" width="37.42578125" customWidth="1"/>
    <col min="14339" max="14340" width="3.7109375" customWidth="1"/>
    <col min="14589" max="14589" width="4.42578125" customWidth="1"/>
    <col min="14590" max="14590" width="55.42578125" customWidth="1"/>
    <col min="14591" max="14591" width="15.28515625" customWidth="1"/>
    <col min="14592" max="14592" width="15.7109375" customWidth="1"/>
    <col min="14593" max="14593" width="5.85546875" customWidth="1"/>
    <col min="14594" max="14594" width="37.42578125" customWidth="1"/>
    <col min="14595" max="14596" width="3.7109375" customWidth="1"/>
    <col min="14845" max="14845" width="4.42578125" customWidth="1"/>
    <col min="14846" max="14846" width="55.42578125" customWidth="1"/>
    <col min="14847" max="14847" width="15.28515625" customWidth="1"/>
    <col min="14848" max="14848" width="15.7109375" customWidth="1"/>
    <col min="14849" max="14849" width="5.85546875" customWidth="1"/>
    <col min="14850" max="14850" width="37.42578125" customWidth="1"/>
    <col min="14851" max="14852" width="3.7109375" customWidth="1"/>
    <col min="15101" max="15101" width="4.42578125" customWidth="1"/>
    <col min="15102" max="15102" width="55.42578125" customWidth="1"/>
    <col min="15103" max="15103" width="15.28515625" customWidth="1"/>
    <col min="15104" max="15104" width="15.7109375" customWidth="1"/>
    <col min="15105" max="15105" width="5.85546875" customWidth="1"/>
    <col min="15106" max="15106" width="37.42578125" customWidth="1"/>
    <col min="15107" max="15108" width="3.7109375" customWidth="1"/>
    <col min="15357" max="15357" width="4.42578125" customWidth="1"/>
    <col min="15358" max="15358" width="55.42578125" customWidth="1"/>
    <col min="15359" max="15359" width="15.28515625" customWidth="1"/>
    <col min="15360" max="15360" width="15.7109375" customWidth="1"/>
    <col min="15361" max="15361" width="5.85546875" customWidth="1"/>
    <col min="15362" max="15362" width="37.42578125" customWidth="1"/>
    <col min="15363" max="15364" width="3.7109375" customWidth="1"/>
    <col min="15613" max="15613" width="4.42578125" customWidth="1"/>
    <col min="15614" max="15614" width="55.42578125" customWidth="1"/>
    <col min="15615" max="15615" width="15.28515625" customWidth="1"/>
    <col min="15616" max="15616" width="15.7109375" customWidth="1"/>
    <col min="15617" max="15617" width="5.85546875" customWidth="1"/>
    <col min="15618" max="15618" width="37.42578125" customWidth="1"/>
    <col min="15619" max="15620" width="3.7109375" customWidth="1"/>
    <col min="15869" max="15869" width="4.42578125" customWidth="1"/>
    <col min="15870" max="15870" width="55.42578125" customWidth="1"/>
    <col min="15871" max="15871" width="15.28515625" customWidth="1"/>
    <col min="15872" max="15872" width="15.7109375" customWidth="1"/>
    <col min="15873" max="15873" width="5.85546875" customWidth="1"/>
    <col min="15874" max="15874" width="37.42578125" customWidth="1"/>
    <col min="15875" max="15876" width="3.7109375" customWidth="1"/>
    <col min="16125" max="16125" width="4.42578125" customWidth="1"/>
    <col min="16126" max="16126" width="55.42578125" customWidth="1"/>
    <col min="16127" max="16127" width="15.28515625" customWidth="1"/>
    <col min="16128" max="16128" width="15.7109375" customWidth="1"/>
    <col min="16129" max="16129" width="5.85546875" customWidth="1"/>
    <col min="16130" max="16130" width="37.42578125" customWidth="1"/>
    <col min="16131" max="16132" width="3.7109375" customWidth="1"/>
  </cols>
  <sheetData>
    <row r="1" spans="1:3" ht="29.25" customHeight="1" x14ac:dyDescent="0.5">
      <c r="A1" s="2" t="s">
        <v>410</v>
      </c>
      <c r="B1" s="4"/>
      <c r="C1" s="5"/>
    </row>
    <row r="2" spans="1:3" ht="5.85" customHeight="1" x14ac:dyDescent="0.25">
      <c r="A2" s="6"/>
      <c r="B2" s="7"/>
      <c r="C2" s="9"/>
    </row>
    <row r="3" spans="1:3" s="176" customFormat="1" ht="53.25" customHeight="1" x14ac:dyDescent="0.25">
      <c r="A3" s="173" t="s">
        <v>426</v>
      </c>
      <c r="B3" s="174"/>
      <c r="C3" s="175"/>
    </row>
    <row r="4" spans="1:3" ht="5.85" customHeight="1" x14ac:dyDescent="0.25">
      <c r="A4" s="6"/>
      <c r="B4" s="12"/>
      <c r="C4" s="9"/>
    </row>
    <row r="5" spans="1:3" ht="16.7" customHeight="1" x14ac:dyDescent="0.25">
      <c r="A5" s="10">
        <v>1</v>
      </c>
      <c r="B5" s="12"/>
      <c r="C5" s="9"/>
    </row>
    <row r="6" spans="1:3" ht="5.85" customHeight="1" x14ac:dyDescent="0.25">
      <c r="A6" s="14"/>
      <c r="B6" s="12"/>
      <c r="C6" s="9"/>
    </row>
    <row r="7" spans="1:3" ht="18" customHeight="1" x14ac:dyDescent="0.25">
      <c r="A7" s="14" t="s">
        <v>475</v>
      </c>
      <c r="B7" s="12"/>
      <c r="C7" s="9"/>
    </row>
    <row r="8" spans="1:3" ht="5.85" customHeight="1" x14ac:dyDescent="0.25">
      <c r="A8" s="6"/>
      <c r="B8" s="12"/>
      <c r="C8" s="9"/>
    </row>
    <row r="9" spans="1:3" ht="16.7" customHeight="1" x14ac:dyDescent="0.25">
      <c r="A9" s="10">
        <v>2</v>
      </c>
      <c r="B9" s="12"/>
      <c r="C9" s="9"/>
    </row>
    <row r="10" spans="1:3" ht="5.85" customHeight="1" x14ac:dyDescent="0.25">
      <c r="A10" s="14"/>
      <c r="B10" s="12"/>
      <c r="C10" s="9"/>
    </row>
    <row r="11" spans="1:3" ht="63.75" customHeight="1" x14ac:dyDescent="0.25">
      <c r="A11" s="177" t="s">
        <v>411</v>
      </c>
      <c r="B11" s="12"/>
      <c r="C11" s="9"/>
    </row>
    <row r="12" spans="1:3" ht="5.85" customHeight="1" x14ac:dyDescent="0.25">
      <c r="A12" s="6"/>
      <c r="B12" s="12"/>
      <c r="C12" s="9"/>
    </row>
    <row r="13" spans="1:3" ht="16.7" customHeight="1" x14ac:dyDescent="0.25">
      <c r="A13" s="10">
        <v>3</v>
      </c>
      <c r="B13" s="12"/>
      <c r="C13" s="9"/>
    </row>
    <row r="14" spans="1:3" ht="5.85" customHeight="1" x14ac:dyDescent="0.25">
      <c r="A14" s="14"/>
      <c r="B14" s="12"/>
      <c r="C14" s="9"/>
    </row>
    <row r="15" spans="1:3" ht="18" customHeight="1" x14ac:dyDescent="0.25">
      <c r="A15" s="178" t="s">
        <v>425</v>
      </c>
      <c r="B15" s="12"/>
      <c r="C15" s="9"/>
    </row>
    <row r="16" spans="1:3" ht="5.85" customHeight="1" x14ac:dyDescent="0.25">
      <c r="A16" s="6"/>
      <c r="B16" s="12"/>
      <c r="C16" s="9"/>
    </row>
    <row r="17" spans="1:3" ht="18" customHeight="1" x14ac:dyDescent="0.25">
      <c r="A17" s="14" t="s">
        <v>469</v>
      </c>
      <c r="B17" s="12"/>
      <c r="C17" s="9"/>
    </row>
    <row r="18" spans="1:3" ht="5.85" customHeight="1" x14ac:dyDescent="0.25">
      <c r="A18" s="6"/>
      <c r="B18" s="12"/>
      <c r="C18" s="9"/>
    </row>
    <row r="19" spans="1:3" ht="18" customHeight="1" x14ac:dyDescent="0.25">
      <c r="A19" s="14" t="s">
        <v>474</v>
      </c>
      <c r="B19" s="12"/>
      <c r="C19" s="9"/>
    </row>
    <row r="20" spans="1:3" ht="5.85" customHeight="1" x14ac:dyDescent="0.25">
      <c r="A20" s="6"/>
      <c r="B20" s="12"/>
      <c r="C20" s="9"/>
    </row>
    <row r="21" spans="1:3" ht="18" customHeight="1" x14ac:dyDescent="0.25">
      <c r="A21" s="14" t="s">
        <v>413</v>
      </c>
      <c r="B21" s="12"/>
      <c r="C21" s="9"/>
    </row>
    <row r="22" spans="1:3" ht="5.85" customHeight="1" x14ac:dyDescent="0.25">
      <c r="A22" s="6"/>
      <c r="B22" s="12"/>
      <c r="C22" s="9"/>
    </row>
    <row r="23" spans="1:3" ht="18" customHeight="1" x14ac:dyDescent="0.25">
      <c r="A23" s="14"/>
      <c r="B23" s="12"/>
      <c r="C23" s="9"/>
    </row>
    <row r="24" spans="1:3" ht="5.85" customHeight="1" x14ac:dyDescent="0.25">
      <c r="A24" s="6"/>
      <c r="B24" s="12"/>
      <c r="C24" s="9"/>
    </row>
    <row r="25" spans="1:3" ht="18" customHeight="1" x14ac:dyDescent="0.25">
      <c r="A25" s="178" t="s">
        <v>412</v>
      </c>
      <c r="B25" s="12"/>
      <c r="C25" s="9"/>
    </row>
    <row r="26" spans="1:3" ht="5.85" customHeight="1" x14ac:dyDescent="0.25">
      <c r="A26" s="6"/>
      <c r="B26" s="12"/>
      <c r="C26" s="9"/>
    </row>
    <row r="27" spans="1:3" ht="18" customHeight="1" x14ac:dyDescent="0.25">
      <c r="A27" s="14" t="s">
        <v>414</v>
      </c>
      <c r="B27" s="12"/>
      <c r="C27" s="9"/>
    </row>
    <row r="28" spans="1:3" ht="5.85" customHeight="1" x14ac:dyDescent="0.25">
      <c r="A28" s="6"/>
      <c r="B28" s="12"/>
      <c r="C28" s="9"/>
    </row>
    <row r="29" spans="1:3" ht="18" customHeight="1" x14ac:dyDescent="0.25">
      <c r="A29" s="14" t="s">
        <v>415</v>
      </c>
      <c r="B29" s="12"/>
      <c r="C29" s="9"/>
    </row>
    <row r="30" spans="1:3" ht="5.85" customHeight="1" x14ac:dyDescent="0.25">
      <c r="A30" s="6"/>
      <c r="B30" s="12"/>
      <c r="C30" s="9"/>
    </row>
    <row r="31" spans="1:3" ht="18" customHeight="1" x14ac:dyDescent="0.25">
      <c r="A31" s="14" t="s">
        <v>416</v>
      </c>
      <c r="B31" s="12"/>
      <c r="C31" s="9"/>
    </row>
    <row r="32" spans="1:3" ht="5.85" customHeight="1" x14ac:dyDescent="0.25">
      <c r="A32" s="6"/>
      <c r="B32" s="12"/>
      <c r="C32" s="9"/>
    </row>
    <row r="33" spans="1:3" ht="18" customHeight="1" x14ac:dyDescent="0.25">
      <c r="A33" s="14" t="s">
        <v>417</v>
      </c>
      <c r="B33" s="12"/>
      <c r="C33" s="9"/>
    </row>
    <row r="34" spans="1:3" ht="5.85" customHeight="1" x14ac:dyDescent="0.25">
      <c r="A34" s="6"/>
      <c r="B34" s="12"/>
      <c r="C34" s="9"/>
    </row>
    <row r="35" spans="1:3" ht="18" customHeight="1" x14ac:dyDescent="0.25">
      <c r="A35" s="14"/>
      <c r="B35" s="12"/>
      <c r="C35" s="9"/>
    </row>
    <row r="36" spans="1:3" ht="5.85" customHeight="1" x14ac:dyDescent="0.25">
      <c r="A36" s="6"/>
      <c r="B36" s="12"/>
      <c r="C36" s="9"/>
    </row>
    <row r="37" spans="1:3" ht="18" customHeight="1" x14ac:dyDescent="0.25">
      <c r="A37" s="178" t="s">
        <v>424</v>
      </c>
      <c r="B37" s="12"/>
      <c r="C37" s="9"/>
    </row>
    <row r="38" spans="1:3" ht="5.85" customHeight="1" x14ac:dyDescent="0.25">
      <c r="A38" s="6"/>
      <c r="B38" s="12"/>
      <c r="C38" s="9"/>
    </row>
    <row r="39" spans="1:3" ht="18" customHeight="1" x14ac:dyDescent="0.25">
      <c r="A39" s="14" t="s">
        <v>418</v>
      </c>
      <c r="B39" s="12"/>
      <c r="C39" s="9"/>
    </row>
    <row r="40" spans="1:3" ht="5.85" customHeight="1" x14ac:dyDescent="0.25">
      <c r="A40" s="6"/>
      <c r="B40" s="12"/>
      <c r="C40" s="9"/>
    </row>
    <row r="41" spans="1:3" ht="18" customHeight="1" x14ac:dyDescent="0.25">
      <c r="A41" s="14" t="s">
        <v>419</v>
      </c>
      <c r="B41" s="12"/>
      <c r="C41" s="9"/>
    </row>
    <row r="42" spans="1:3" ht="5.85" customHeight="1" x14ac:dyDescent="0.25">
      <c r="A42" s="6"/>
      <c r="B42" s="12"/>
      <c r="C42" s="9"/>
    </row>
    <row r="43" spans="1:3" ht="18" customHeight="1" x14ac:dyDescent="0.25">
      <c r="A43" s="14" t="s">
        <v>420</v>
      </c>
      <c r="B43" s="12"/>
      <c r="C43" s="9"/>
    </row>
    <row r="44" spans="1:3" ht="5.85" customHeight="1" x14ac:dyDescent="0.25">
      <c r="A44" s="6"/>
      <c r="B44" s="12"/>
      <c r="C44" s="9"/>
    </row>
    <row r="45" spans="1:3" ht="18" customHeight="1" x14ac:dyDescent="0.25">
      <c r="A45" s="14" t="s">
        <v>421</v>
      </c>
      <c r="B45" s="12"/>
      <c r="C45" s="9"/>
    </row>
    <row r="46" spans="1:3" ht="5.85" customHeight="1" x14ac:dyDescent="0.25">
      <c r="A46" s="6"/>
      <c r="B46" s="12"/>
      <c r="C46" s="9"/>
    </row>
    <row r="47" spans="1:3" ht="18" customHeight="1" x14ac:dyDescent="0.25">
      <c r="A47" s="14" t="s">
        <v>422</v>
      </c>
      <c r="B47" s="12"/>
      <c r="C47" s="9"/>
    </row>
    <row r="48" spans="1:3" ht="5.85" customHeight="1" x14ac:dyDescent="0.25">
      <c r="A48" s="6"/>
      <c r="B48" s="12"/>
      <c r="C48" s="9"/>
    </row>
    <row r="49" spans="1:3" ht="18" customHeight="1" x14ac:dyDescent="0.25">
      <c r="A49" s="14" t="s">
        <v>423</v>
      </c>
      <c r="B49" s="12"/>
      <c r="C49" s="9"/>
    </row>
    <row r="50" spans="1:3" ht="40.5" customHeight="1" x14ac:dyDescent="0.25">
      <c r="A50" s="6"/>
      <c r="B50" s="12"/>
      <c r="C50" s="9"/>
    </row>
    <row r="51" spans="1:3" ht="18" customHeight="1" x14ac:dyDescent="0.25">
      <c r="A51" s="14"/>
      <c r="B51" s="12"/>
      <c r="C51" s="9"/>
    </row>
    <row r="52" spans="1:3" ht="5.85" customHeight="1" x14ac:dyDescent="0.25">
      <c r="A52" s="6"/>
      <c r="B52" s="12"/>
      <c r="C52" s="9"/>
    </row>
    <row r="53" spans="1:3" ht="18" customHeight="1" x14ac:dyDescent="0.25">
      <c r="A53" s="178" t="s">
        <v>427</v>
      </c>
      <c r="B53" s="12"/>
      <c r="C53" s="9"/>
    </row>
    <row r="54" spans="1:3" ht="39.75" customHeight="1" x14ac:dyDescent="0.25">
      <c r="A54" s="6"/>
      <c r="B54" s="7"/>
      <c r="C54" s="9"/>
    </row>
    <row r="55" spans="1:3" ht="12.75" customHeight="1" x14ac:dyDescent="0.25">
      <c r="A55" s="16" t="s">
        <v>6</v>
      </c>
      <c r="B55" s="17"/>
      <c r="C55" s="9"/>
    </row>
    <row r="56" spans="1:3" ht="46.5" customHeight="1" x14ac:dyDescent="0.25">
      <c r="A56" s="19"/>
      <c r="B56" s="20"/>
      <c r="C56" s="22" t="s">
        <v>7</v>
      </c>
    </row>
    <row r="57" spans="1:3" ht="2.25" customHeight="1" x14ac:dyDescent="0.25">
      <c r="A57" s="23"/>
      <c r="B57" s="24"/>
      <c r="C57" s="26"/>
    </row>
  </sheetData>
  <sheetProtection selectLockedCells="1"/>
  <pageMargins left="0.70866141732283472" right="0.70866141732283472" top="0.43307086614173229" bottom="0.27559055118110237" header="0.31496062992125984" footer="0.31496062992125984"/>
  <pageSetup paperSize="9" scale="4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showWhiteSpace="0" view="pageLayout" topLeftCell="A52" zoomScale="80" zoomScaleNormal="150" zoomScalePageLayoutView="80" workbookViewId="0">
      <selection activeCell="IY87" sqref="IY87"/>
    </sheetView>
  </sheetViews>
  <sheetFormatPr baseColWidth="10" defaultColWidth="0" defaultRowHeight="15.75" x14ac:dyDescent="0.25"/>
  <cols>
    <col min="1" max="1" width="3.140625" style="27" customWidth="1"/>
    <col min="2" max="2" width="58.140625" customWidth="1"/>
    <col min="3" max="4" width="15.28515625" style="28" customWidth="1"/>
    <col min="5" max="5" width="15.7109375" style="28" customWidth="1"/>
    <col min="6" max="6" width="0.85546875" customWidth="1"/>
    <col min="7" max="7" width="46.140625"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294</v>
      </c>
      <c r="B1" s="1"/>
      <c r="C1" s="2"/>
      <c r="D1" s="2"/>
      <c r="E1" s="3"/>
      <c r="F1" s="4"/>
      <c r="G1" s="4"/>
      <c r="H1" s="5"/>
    </row>
    <row r="2" spans="1:8" ht="22.5" customHeight="1" x14ac:dyDescent="0.25">
      <c r="A2" s="6"/>
      <c r="B2" s="7"/>
      <c r="C2" s="8"/>
      <c r="D2" s="8"/>
      <c r="E2" s="8"/>
      <c r="F2" s="7"/>
      <c r="G2" s="7"/>
      <c r="H2" s="9"/>
    </row>
    <row r="3" spans="1:8" ht="18" customHeight="1" x14ac:dyDescent="0.3">
      <c r="A3" s="6"/>
      <c r="B3" s="35" t="s">
        <v>33</v>
      </c>
      <c r="C3" s="13"/>
      <c r="D3" s="65" t="s">
        <v>32</v>
      </c>
      <c r="E3" s="8"/>
      <c r="F3" s="12"/>
      <c r="G3" s="7"/>
      <c r="H3" s="9"/>
    </row>
    <row r="4" spans="1:8" ht="5.85" customHeight="1" x14ac:dyDescent="0.25">
      <c r="A4" s="6"/>
      <c r="B4" s="36"/>
      <c r="C4" s="8"/>
      <c r="D4" s="65"/>
      <c r="E4" s="8"/>
      <c r="F4" s="12"/>
      <c r="G4" s="7"/>
      <c r="H4" s="9"/>
    </row>
    <row r="5" spans="1:8" ht="18" customHeight="1" x14ac:dyDescent="0.3">
      <c r="A5" s="14"/>
      <c r="B5" s="35" t="s">
        <v>34</v>
      </c>
      <c r="C5" s="13"/>
      <c r="D5" s="65" t="s">
        <v>32</v>
      </c>
      <c r="E5" s="98" t="s">
        <v>270</v>
      </c>
      <c r="F5" s="12"/>
      <c r="G5" s="97"/>
      <c r="H5" s="9"/>
    </row>
    <row r="6" spans="1:8" ht="5.85" customHeight="1" x14ac:dyDescent="0.25">
      <c r="A6" s="6"/>
      <c r="B6" s="36"/>
      <c r="C6" s="8"/>
      <c r="D6" s="65"/>
      <c r="E6" s="8"/>
      <c r="F6" s="12"/>
      <c r="G6" s="7"/>
      <c r="H6" s="9"/>
    </row>
    <row r="7" spans="1:8" ht="18" customHeight="1" x14ac:dyDescent="0.3">
      <c r="A7" s="14"/>
      <c r="B7" s="35" t="s">
        <v>214</v>
      </c>
      <c r="C7" s="13"/>
      <c r="D7" s="65" t="s">
        <v>32</v>
      </c>
      <c r="E7" s="89"/>
      <c r="F7" s="12"/>
      <c r="G7" s="7" t="s">
        <v>297</v>
      </c>
      <c r="H7" s="9"/>
    </row>
    <row r="8" spans="1:8" ht="5.85" customHeight="1" thickBot="1" x14ac:dyDescent="0.3">
      <c r="A8" s="6"/>
      <c r="B8" s="36"/>
      <c r="C8" s="8"/>
      <c r="D8" s="65"/>
      <c r="E8" s="8"/>
      <c r="F8" s="12"/>
      <c r="G8" s="7"/>
      <c r="H8" s="9"/>
    </row>
    <row r="9" spans="1:8" ht="18" customHeight="1" thickBot="1" x14ac:dyDescent="0.3">
      <c r="A9" s="14"/>
      <c r="B9" s="91"/>
      <c r="C9" s="92" t="s">
        <v>428</v>
      </c>
      <c r="D9" s="90"/>
      <c r="E9" s="93" t="s">
        <v>266</v>
      </c>
      <c r="F9" s="12"/>
      <c r="G9" s="55" t="s">
        <v>267</v>
      </c>
      <c r="H9" s="9"/>
    </row>
    <row r="10" spans="1:8" ht="20.25" customHeight="1" x14ac:dyDescent="0.25">
      <c r="A10" s="14"/>
      <c r="B10" s="30"/>
      <c r="C10" s="8"/>
      <c r="D10" s="8"/>
      <c r="E10" s="8"/>
      <c r="F10" s="12"/>
      <c r="G10" s="7"/>
      <c r="H10" s="9"/>
    </row>
    <row r="11" spans="1:8" ht="29.25" customHeight="1" x14ac:dyDescent="0.5">
      <c r="A11" s="31" t="s">
        <v>451</v>
      </c>
      <c r="B11" s="1"/>
      <c r="C11" s="2"/>
      <c r="D11" s="2"/>
      <c r="E11" s="3"/>
      <c r="F11" s="4"/>
      <c r="G11" s="4"/>
      <c r="H11" s="5"/>
    </row>
    <row r="12" spans="1:8" ht="22.5" customHeight="1" x14ac:dyDescent="0.25">
      <c r="A12" s="6"/>
      <c r="B12" s="7"/>
      <c r="C12" s="8"/>
      <c r="D12" s="8"/>
      <c r="E12" s="8"/>
      <c r="F12" s="7"/>
      <c r="G12" s="7"/>
      <c r="H12" s="9"/>
    </row>
    <row r="13" spans="1:8" ht="16.7" customHeight="1" x14ac:dyDescent="0.3">
      <c r="A13" s="6"/>
      <c r="B13" s="191" t="s">
        <v>432</v>
      </c>
      <c r="C13" s="192" t="s">
        <v>433</v>
      </c>
      <c r="D13" s="193" t="s">
        <v>433</v>
      </c>
      <c r="E13" s="194" t="s">
        <v>433</v>
      </c>
      <c r="F13" s="12"/>
      <c r="G13" s="10" t="s">
        <v>0</v>
      </c>
      <c r="H13" s="9"/>
    </row>
    <row r="14" spans="1:8" ht="5.85" customHeight="1" x14ac:dyDescent="0.3">
      <c r="A14" s="6"/>
      <c r="B14" s="180"/>
      <c r="C14" s="181"/>
      <c r="D14" s="181"/>
      <c r="E14" s="181"/>
      <c r="F14" s="12"/>
      <c r="G14" s="54"/>
      <c r="H14" s="9"/>
    </row>
    <row r="15" spans="1:8" ht="18" customHeight="1" x14ac:dyDescent="0.25">
      <c r="A15" s="6"/>
      <c r="B15" s="183" t="s">
        <v>429</v>
      </c>
      <c r="C15" s="184" t="s">
        <v>430</v>
      </c>
      <c r="D15" s="184" t="s">
        <v>431</v>
      </c>
      <c r="E15" s="184">
        <v>800</v>
      </c>
      <c r="F15" s="12"/>
      <c r="G15" s="55"/>
      <c r="H15" s="9"/>
    </row>
    <row r="16" spans="1:8" ht="5.85" customHeight="1" x14ac:dyDescent="0.3">
      <c r="A16" s="6"/>
      <c r="B16" s="180"/>
      <c r="C16" s="181"/>
      <c r="D16" s="181"/>
      <c r="E16" s="181"/>
      <c r="F16" s="12"/>
      <c r="G16" s="54"/>
      <c r="H16" s="9"/>
    </row>
    <row r="17" spans="1:8" ht="20.25" customHeight="1" x14ac:dyDescent="0.3">
      <c r="A17" s="6"/>
      <c r="B17" s="179" t="s">
        <v>434</v>
      </c>
      <c r="C17" s="13"/>
      <c r="D17" s="13"/>
      <c r="E17" s="13"/>
      <c r="F17" s="12"/>
      <c r="G17" s="55"/>
      <c r="H17" s="9"/>
    </row>
    <row r="18" spans="1:8" ht="5.85" customHeight="1" x14ac:dyDescent="0.3">
      <c r="A18" s="6"/>
      <c r="B18" s="180"/>
      <c r="C18" s="181"/>
      <c r="D18" s="181"/>
      <c r="E18" s="181"/>
      <c r="F18" s="12"/>
      <c r="G18" s="54"/>
      <c r="H18" s="9"/>
    </row>
    <row r="19" spans="1:8" ht="20.25" customHeight="1" x14ac:dyDescent="0.3">
      <c r="A19" s="6"/>
      <c r="B19" s="179" t="s">
        <v>452</v>
      </c>
      <c r="C19" s="13"/>
      <c r="D19" s="13"/>
      <c r="E19" s="13"/>
      <c r="F19" s="12"/>
      <c r="G19" s="55"/>
      <c r="H19" s="9"/>
    </row>
    <row r="20" spans="1:8" ht="12.75" customHeight="1" x14ac:dyDescent="0.3">
      <c r="A20" s="6"/>
      <c r="B20" s="182"/>
      <c r="C20" s="181"/>
      <c r="D20" s="181"/>
      <c r="E20" s="181"/>
      <c r="F20" s="7"/>
      <c r="G20" s="7"/>
      <c r="H20" s="9"/>
    </row>
    <row r="21" spans="1:8" ht="16.7" customHeight="1" x14ac:dyDescent="0.3">
      <c r="A21" s="6"/>
      <c r="B21" s="191" t="s">
        <v>437</v>
      </c>
      <c r="C21" s="195" t="s">
        <v>435</v>
      </c>
      <c r="D21" s="196" t="s">
        <v>435</v>
      </c>
      <c r="E21" s="197" t="s">
        <v>435</v>
      </c>
      <c r="F21" s="12"/>
      <c r="G21" s="10" t="s">
        <v>0</v>
      </c>
      <c r="H21" s="9"/>
    </row>
    <row r="22" spans="1:8" ht="5.85" customHeight="1" x14ac:dyDescent="0.3">
      <c r="A22" s="14"/>
      <c r="B22" s="180"/>
      <c r="C22" s="181"/>
      <c r="D22" s="181"/>
      <c r="E22" s="181"/>
      <c r="F22" s="12"/>
      <c r="G22" s="54"/>
      <c r="H22" s="9"/>
    </row>
    <row r="23" spans="1:8" ht="18" customHeight="1" x14ac:dyDescent="0.3">
      <c r="A23" s="6"/>
      <c r="B23" s="85" t="s">
        <v>436</v>
      </c>
      <c r="C23" s="184">
        <v>24</v>
      </c>
      <c r="D23" s="184">
        <v>30</v>
      </c>
      <c r="E23" s="184">
        <v>45</v>
      </c>
      <c r="F23" s="12"/>
      <c r="G23" s="55"/>
      <c r="H23" s="9"/>
    </row>
    <row r="24" spans="1:8" ht="12.75" customHeight="1" x14ac:dyDescent="0.3">
      <c r="A24" s="6"/>
      <c r="B24" s="182"/>
      <c r="C24" s="181"/>
      <c r="D24" s="181"/>
      <c r="E24" s="181"/>
      <c r="F24" s="7"/>
      <c r="G24" s="7"/>
      <c r="H24" s="9"/>
    </row>
    <row r="25" spans="1:8" ht="16.7" customHeight="1" x14ac:dyDescent="0.3">
      <c r="A25" s="6"/>
      <c r="B25" s="191" t="s">
        <v>437</v>
      </c>
      <c r="C25" s="195" t="s">
        <v>439</v>
      </c>
      <c r="D25" s="196" t="s">
        <v>439</v>
      </c>
      <c r="E25" s="197" t="s">
        <v>439</v>
      </c>
      <c r="F25" s="12"/>
      <c r="G25" s="10" t="s">
        <v>0</v>
      </c>
      <c r="H25" s="9"/>
    </row>
    <row r="26" spans="1:8" ht="5.85" customHeight="1" x14ac:dyDescent="0.3">
      <c r="A26" s="14"/>
      <c r="B26" s="180"/>
      <c r="C26" s="186"/>
      <c r="D26" s="186"/>
      <c r="E26" s="186"/>
      <c r="F26" s="12"/>
      <c r="G26" s="54"/>
      <c r="H26" s="9"/>
    </row>
    <row r="27" spans="1:8" ht="18" customHeight="1" x14ac:dyDescent="0.25">
      <c r="A27" s="6"/>
      <c r="B27" s="183" t="s">
        <v>438</v>
      </c>
      <c r="C27" s="184">
        <f>+C23/20</f>
        <v>1.2</v>
      </c>
      <c r="D27" s="184">
        <f t="shared" ref="D27:E27" si="0">+D23/20</f>
        <v>1.5</v>
      </c>
      <c r="E27" s="184">
        <f t="shared" si="0"/>
        <v>2.25</v>
      </c>
      <c r="F27" s="12"/>
      <c r="G27" s="55" t="s">
        <v>466</v>
      </c>
      <c r="H27" s="9"/>
    </row>
    <row r="28" spans="1:8" ht="12.75" customHeight="1" x14ac:dyDescent="0.3">
      <c r="A28" s="6"/>
      <c r="B28" s="182"/>
      <c r="C28" s="181"/>
      <c r="D28" s="181"/>
      <c r="E28" s="181"/>
      <c r="F28" s="7"/>
      <c r="G28" s="7"/>
      <c r="H28" s="9"/>
    </row>
    <row r="29" spans="1:8" ht="16.7" customHeight="1" x14ac:dyDescent="0.3">
      <c r="A29" s="6"/>
      <c r="B29" s="198" t="s">
        <v>437</v>
      </c>
      <c r="C29" s="195" t="s">
        <v>442</v>
      </c>
      <c r="D29" s="196" t="s">
        <v>442</v>
      </c>
      <c r="E29" s="197" t="s">
        <v>442</v>
      </c>
      <c r="F29" s="12"/>
      <c r="G29" s="10" t="s">
        <v>0</v>
      </c>
      <c r="H29" s="9"/>
    </row>
    <row r="30" spans="1:8" ht="5.85" customHeight="1" x14ac:dyDescent="0.3">
      <c r="A30" s="14"/>
      <c r="B30" s="180"/>
      <c r="C30" s="181"/>
      <c r="D30" s="181"/>
      <c r="E30" s="181"/>
      <c r="F30" s="12"/>
      <c r="G30" s="54"/>
      <c r="H30" s="9"/>
    </row>
    <row r="31" spans="1:8" ht="18" customHeight="1" x14ac:dyDescent="0.25">
      <c r="A31" s="6"/>
      <c r="B31" s="183" t="s">
        <v>445</v>
      </c>
      <c r="C31" s="184">
        <v>0.45</v>
      </c>
      <c r="D31" s="184" t="s">
        <v>440</v>
      </c>
      <c r="E31" s="184">
        <v>0.75</v>
      </c>
      <c r="F31" s="12"/>
      <c r="G31" s="55"/>
      <c r="H31" s="9"/>
    </row>
    <row r="32" spans="1:8" ht="12.75" customHeight="1" x14ac:dyDescent="0.3">
      <c r="A32" s="6"/>
      <c r="B32" s="182"/>
      <c r="C32" s="181"/>
      <c r="D32" s="181"/>
      <c r="E32" s="181"/>
      <c r="F32" s="7"/>
      <c r="G32" s="7"/>
      <c r="H32" s="9"/>
    </row>
    <row r="33" spans="1:8" ht="16.7" customHeight="1" x14ac:dyDescent="0.3">
      <c r="A33" s="6"/>
      <c r="B33" s="198" t="s">
        <v>437</v>
      </c>
      <c r="C33" s="195" t="s">
        <v>56</v>
      </c>
      <c r="D33" s="196" t="s">
        <v>56</v>
      </c>
      <c r="E33" s="197" t="s">
        <v>56</v>
      </c>
      <c r="F33" s="12"/>
      <c r="G33" s="10" t="s">
        <v>0</v>
      </c>
      <c r="H33" s="9"/>
    </row>
    <row r="34" spans="1:8" ht="5.85" customHeight="1" x14ac:dyDescent="0.3">
      <c r="A34" s="14"/>
      <c r="B34" s="180"/>
      <c r="C34" s="181"/>
      <c r="D34" s="181"/>
      <c r="E34" s="181"/>
      <c r="F34" s="12"/>
      <c r="G34" s="54"/>
      <c r="H34" s="9"/>
    </row>
    <row r="35" spans="1:8" ht="18" customHeight="1" x14ac:dyDescent="0.25">
      <c r="A35" s="6"/>
      <c r="B35" s="183" t="s">
        <v>441</v>
      </c>
      <c r="C35" s="184">
        <f>C31*C27</f>
        <v>0.54</v>
      </c>
      <c r="D35" s="188">
        <v>0.9</v>
      </c>
      <c r="E35" s="188">
        <f t="shared" ref="E35" si="1">E31*E27</f>
        <v>1.6875</v>
      </c>
      <c r="F35" s="12"/>
      <c r="G35" s="55"/>
      <c r="H35" s="9"/>
    </row>
    <row r="36" spans="1:8" ht="12.75" customHeight="1" x14ac:dyDescent="0.3">
      <c r="A36" s="6"/>
      <c r="B36" s="182"/>
      <c r="C36" s="181"/>
      <c r="D36" s="181"/>
      <c r="E36" s="181"/>
      <c r="F36" s="7"/>
      <c r="G36" s="7"/>
      <c r="H36" s="9"/>
    </row>
    <row r="37" spans="1:8" ht="16.7" customHeight="1" x14ac:dyDescent="0.3">
      <c r="A37" s="6"/>
      <c r="B37" s="198" t="s">
        <v>437</v>
      </c>
      <c r="C37" s="195" t="s">
        <v>56</v>
      </c>
      <c r="D37" s="196" t="s">
        <v>56</v>
      </c>
      <c r="E37" s="197" t="s">
        <v>56</v>
      </c>
      <c r="F37" s="12"/>
      <c r="G37" s="10" t="s">
        <v>0</v>
      </c>
      <c r="H37" s="9"/>
    </row>
    <row r="38" spans="1:8" ht="5.85" customHeight="1" x14ac:dyDescent="0.3">
      <c r="A38" s="14"/>
      <c r="B38" s="180"/>
      <c r="C38" s="181"/>
      <c r="D38" s="181"/>
      <c r="E38" s="181"/>
      <c r="F38" s="12"/>
      <c r="G38" s="54"/>
      <c r="H38" s="9"/>
    </row>
    <row r="39" spans="1:8" ht="18" customHeight="1" x14ac:dyDescent="0.25">
      <c r="A39" s="6"/>
      <c r="B39" s="183" t="s">
        <v>444</v>
      </c>
      <c r="C39" s="184">
        <v>0.05</v>
      </c>
      <c r="D39" s="184" t="s">
        <v>443</v>
      </c>
      <c r="E39" s="184">
        <v>0.17</v>
      </c>
      <c r="F39" s="12"/>
      <c r="G39" s="189">
        <v>0.1</v>
      </c>
      <c r="H39" s="9"/>
    </row>
    <row r="40" spans="1:8" ht="12.75" customHeight="1" x14ac:dyDescent="0.3">
      <c r="A40" s="6"/>
      <c r="B40" s="182"/>
      <c r="C40" s="181"/>
      <c r="D40" s="181"/>
      <c r="E40" s="181"/>
      <c r="F40" s="7"/>
      <c r="G40" s="7"/>
      <c r="H40" s="9"/>
    </row>
    <row r="41" spans="1:8" ht="16.7" customHeight="1" x14ac:dyDescent="0.3">
      <c r="A41" s="6"/>
      <c r="B41" s="198" t="s">
        <v>437</v>
      </c>
      <c r="C41" s="195" t="s">
        <v>56</v>
      </c>
      <c r="D41" s="196" t="s">
        <v>56</v>
      </c>
      <c r="E41" s="197" t="s">
        <v>56</v>
      </c>
      <c r="F41" s="12"/>
      <c r="G41" s="10" t="s">
        <v>0</v>
      </c>
      <c r="H41" s="9"/>
    </row>
    <row r="42" spans="1:8" ht="5.85" customHeight="1" x14ac:dyDescent="0.3">
      <c r="A42" s="14"/>
      <c r="B42" s="180"/>
      <c r="C42" s="181"/>
      <c r="D42" s="181"/>
      <c r="E42" s="181"/>
      <c r="F42" s="12"/>
      <c r="G42" s="54"/>
      <c r="H42" s="9"/>
    </row>
    <row r="43" spans="1:8" ht="18" customHeight="1" x14ac:dyDescent="0.25">
      <c r="A43" s="6"/>
      <c r="B43" s="183" t="s">
        <v>441</v>
      </c>
      <c r="C43" s="188">
        <f>+C35*1.1</f>
        <v>0.59400000000000008</v>
      </c>
      <c r="D43" s="188">
        <f t="shared" ref="D43:E43" si="2">+D35*1.1</f>
        <v>0.9900000000000001</v>
      </c>
      <c r="E43" s="188">
        <f t="shared" si="2"/>
        <v>1.8562500000000002</v>
      </c>
      <c r="F43" s="12"/>
      <c r="G43" s="55"/>
      <c r="H43" s="9"/>
    </row>
    <row r="44" spans="1:8" ht="12.75" customHeight="1" x14ac:dyDescent="0.3">
      <c r="A44" s="6"/>
      <c r="B44" s="182"/>
      <c r="C44" s="181"/>
      <c r="D44" s="181"/>
      <c r="E44" s="181"/>
      <c r="F44" s="7"/>
      <c r="G44" s="7"/>
      <c r="H44" s="9"/>
    </row>
    <row r="45" spans="1:8" ht="5.85" customHeight="1" x14ac:dyDescent="0.3">
      <c r="A45" s="14"/>
      <c r="B45" s="180"/>
      <c r="C45" s="181"/>
      <c r="D45" s="181"/>
      <c r="E45" s="181"/>
      <c r="F45" s="12"/>
      <c r="G45" s="54"/>
      <c r="H45" s="9"/>
    </row>
    <row r="46" spans="1:8" ht="18" customHeight="1" x14ac:dyDescent="0.25">
      <c r="A46" s="6"/>
      <c r="B46" s="183" t="s">
        <v>446</v>
      </c>
      <c r="C46" s="190" t="s">
        <v>447</v>
      </c>
      <c r="D46" s="190">
        <v>1600</v>
      </c>
      <c r="E46" s="190">
        <v>2000</v>
      </c>
      <c r="F46" s="12"/>
      <c r="G46" s="55"/>
      <c r="H46" s="9"/>
    </row>
    <row r="47" spans="1:8" ht="12.75" customHeight="1" x14ac:dyDescent="0.3">
      <c r="A47" s="6"/>
      <c r="B47" s="182"/>
      <c r="C47" s="181"/>
      <c r="D47" s="181"/>
      <c r="E47" s="181"/>
      <c r="F47" s="7"/>
      <c r="G47" s="7"/>
      <c r="H47" s="9"/>
    </row>
    <row r="48" spans="1:8" ht="16.7" customHeight="1" x14ac:dyDescent="0.3">
      <c r="A48" s="6"/>
      <c r="B48" s="198" t="s">
        <v>437</v>
      </c>
      <c r="C48" s="201" t="s">
        <v>8</v>
      </c>
      <c r="D48" s="202" t="s">
        <v>8</v>
      </c>
      <c r="E48" s="203" t="s">
        <v>8</v>
      </c>
      <c r="F48" s="12"/>
      <c r="G48" s="10" t="s">
        <v>0</v>
      </c>
      <c r="H48" s="9"/>
    </row>
    <row r="49" spans="1:8" ht="5.85" customHeight="1" x14ac:dyDescent="0.3">
      <c r="A49" s="14"/>
      <c r="B49" s="180"/>
      <c r="C49" s="181"/>
      <c r="D49" s="181"/>
      <c r="E49" s="181"/>
      <c r="F49" s="12"/>
      <c r="G49" s="54"/>
      <c r="H49" s="9"/>
    </row>
    <row r="50" spans="1:8" ht="18" customHeight="1" x14ac:dyDescent="0.25">
      <c r="A50" s="6"/>
      <c r="B50" s="187" t="s">
        <v>448</v>
      </c>
      <c r="C50" s="199">
        <v>0.7</v>
      </c>
      <c r="D50" s="199">
        <f>D43*D46/1000</f>
        <v>1.5840000000000003</v>
      </c>
      <c r="E50" s="200">
        <v>3.8</v>
      </c>
      <c r="F50" s="12"/>
      <c r="G50" s="55"/>
      <c r="H50" s="9"/>
    </row>
    <row r="51" spans="1:8" ht="22.5" customHeight="1" x14ac:dyDescent="0.3">
      <c r="A51" s="6"/>
      <c r="B51" s="182"/>
      <c r="C51" s="181"/>
      <c r="D51" s="181"/>
      <c r="E51" s="181"/>
      <c r="F51" s="7"/>
      <c r="G51" s="7"/>
      <c r="H51" s="9"/>
    </row>
    <row r="52" spans="1:8" ht="29.25" customHeight="1" x14ac:dyDescent="0.5">
      <c r="A52" s="31" t="s">
        <v>453</v>
      </c>
      <c r="B52" s="1"/>
      <c r="C52" s="2"/>
      <c r="D52" s="2"/>
      <c r="E52" s="3"/>
      <c r="F52" s="4"/>
      <c r="G52" s="4"/>
      <c r="H52" s="5"/>
    </row>
    <row r="53" spans="1:8" ht="22.5" customHeight="1" x14ac:dyDescent="0.3">
      <c r="A53" s="6"/>
      <c r="B53" s="182"/>
      <c r="C53" s="181"/>
      <c r="D53" s="181"/>
      <c r="E53" s="181"/>
      <c r="F53" s="7"/>
      <c r="G53" s="7"/>
      <c r="H53" s="9"/>
    </row>
    <row r="54" spans="1:8" ht="5.85" customHeight="1" x14ac:dyDescent="0.3">
      <c r="A54" s="14"/>
      <c r="B54" s="180"/>
      <c r="C54" s="181"/>
      <c r="D54" s="181"/>
      <c r="E54" s="181"/>
      <c r="F54" s="12"/>
      <c r="G54" s="54"/>
      <c r="H54" s="9"/>
    </row>
    <row r="55" spans="1:8" ht="18" customHeight="1" x14ac:dyDescent="0.25">
      <c r="A55" s="6"/>
      <c r="B55" s="183" t="s">
        <v>449</v>
      </c>
      <c r="C55" s="184">
        <v>300</v>
      </c>
      <c r="D55" s="184">
        <v>500</v>
      </c>
      <c r="E55" s="184">
        <v>700</v>
      </c>
      <c r="F55" s="12"/>
      <c r="G55" s="55"/>
      <c r="H55" s="9"/>
    </row>
    <row r="56" spans="1:8" ht="22.5" customHeight="1" x14ac:dyDescent="0.3">
      <c r="A56" s="6"/>
      <c r="B56" s="182"/>
      <c r="C56" s="181"/>
      <c r="D56" s="181"/>
      <c r="E56" s="181"/>
      <c r="F56" s="7"/>
      <c r="G56" s="7"/>
      <c r="H56" s="9"/>
    </row>
    <row r="57" spans="1:8" ht="16.7" customHeight="1" x14ac:dyDescent="0.3">
      <c r="A57" s="6"/>
      <c r="B57" s="198" t="s">
        <v>450</v>
      </c>
      <c r="C57" s="201" t="s">
        <v>8</v>
      </c>
      <c r="D57" s="202" t="s">
        <v>8</v>
      </c>
      <c r="E57" s="203" t="s">
        <v>8</v>
      </c>
      <c r="F57" s="12"/>
      <c r="G57" s="10" t="s">
        <v>0</v>
      </c>
      <c r="H57" s="9"/>
    </row>
    <row r="58" spans="1:8" ht="5.85" customHeight="1" x14ac:dyDescent="0.3">
      <c r="A58" s="14"/>
      <c r="B58" s="180"/>
      <c r="C58" s="181"/>
      <c r="D58" s="181"/>
      <c r="E58" s="181"/>
      <c r="F58" s="12"/>
      <c r="G58" s="54"/>
      <c r="H58" s="9"/>
    </row>
    <row r="59" spans="1:8" ht="18" customHeight="1" x14ac:dyDescent="0.25">
      <c r="A59" s="6"/>
      <c r="B59" s="187" t="s">
        <v>448</v>
      </c>
      <c r="C59" s="199">
        <f>+C55*C43/1000</f>
        <v>0.17820000000000003</v>
      </c>
      <c r="D59" s="199">
        <f>+D55*D43/1000</f>
        <v>0.49500000000000005</v>
      </c>
      <c r="E59" s="199">
        <f>+E55*E43/1000</f>
        <v>1.2993750000000002</v>
      </c>
      <c r="F59" s="12"/>
      <c r="G59" s="55"/>
      <c r="H59" s="9"/>
    </row>
    <row r="60" spans="1:8" ht="5.85" customHeight="1" x14ac:dyDescent="0.3">
      <c r="A60" s="6"/>
      <c r="B60" s="180"/>
      <c r="C60" s="181"/>
      <c r="D60" s="181"/>
      <c r="E60" s="181"/>
      <c r="F60" s="12"/>
      <c r="G60" s="54"/>
      <c r="H60" s="9"/>
    </row>
    <row r="61" spans="1:8" ht="20.25" customHeight="1" x14ac:dyDescent="0.3">
      <c r="A61" s="6"/>
      <c r="B61" s="179" t="s">
        <v>454</v>
      </c>
      <c r="C61" s="13"/>
      <c r="D61" s="13"/>
      <c r="E61" s="13"/>
      <c r="F61" s="12"/>
      <c r="G61" s="55"/>
      <c r="H61" s="9"/>
    </row>
    <row r="62" spans="1:8" ht="22.5" customHeight="1" x14ac:dyDescent="0.3">
      <c r="A62" s="6"/>
      <c r="B62" s="182"/>
      <c r="C62" s="181"/>
      <c r="D62" s="181"/>
      <c r="E62" s="181"/>
      <c r="F62" s="7"/>
      <c r="G62" s="7"/>
      <c r="H62" s="9"/>
    </row>
    <row r="63" spans="1:8" ht="29.25" customHeight="1" x14ac:dyDescent="0.5">
      <c r="A63" s="31" t="s">
        <v>464</v>
      </c>
      <c r="B63" s="1"/>
      <c r="C63" s="2"/>
      <c r="D63" s="2"/>
      <c r="E63" s="3"/>
      <c r="F63" s="4"/>
      <c r="G63" s="4"/>
      <c r="H63" s="5"/>
    </row>
    <row r="64" spans="1:8" ht="22.5" customHeight="1" x14ac:dyDescent="0.25">
      <c r="A64" s="6"/>
      <c r="B64" s="7"/>
      <c r="C64" s="8"/>
      <c r="D64" s="8"/>
      <c r="E64" s="8"/>
      <c r="F64" s="7"/>
      <c r="G64" s="7"/>
      <c r="H64" s="9"/>
    </row>
    <row r="65" spans="1:8" ht="16.7" customHeight="1" x14ac:dyDescent="0.25">
      <c r="A65" s="6"/>
      <c r="B65" s="204" t="s">
        <v>456</v>
      </c>
      <c r="C65" s="201" t="s">
        <v>457</v>
      </c>
      <c r="D65" s="202" t="s">
        <v>457</v>
      </c>
      <c r="E65" s="203" t="s">
        <v>457</v>
      </c>
      <c r="F65" s="12"/>
      <c r="G65" s="10" t="s">
        <v>0</v>
      </c>
      <c r="H65" s="9"/>
    </row>
    <row r="66" spans="1:8" ht="5.85" customHeight="1" x14ac:dyDescent="0.3">
      <c r="A66" s="6"/>
      <c r="B66" s="180"/>
      <c r="C66" s="181"/>
      <c r="D66" s="181"/>
      <c r="E66" s="181"/>
      <c r="F66" s="12"/>
      <c r="G66" s="54"/>
      <c r="H66" s="9"/>
    </row>
    <row r="67" spans="1:8" ht="18" customHeight="1" x14ac:dyDescent="0.25">
      <c r="A67" s="6"/>
      <c r="B67" s="183" t="s">
        <v>455</v>
      </c>
      <c r="C67" s="184">
        <v>4</v>
      </c>
      <c r="D67" s="184">
        <v>5</v>
      </c>
      <c r="E67" s="184">
        <v>6</v>
      </c>
      <c r="F67" s="12"/>
      <c r="G67" s="55"/>
      <c r="H67" s="9"/>
    </row>
    <row r="68" spans="1:8" ht="5.85" customHeight="1" x14ac:dyDescent="0.3">
      <c r="A68" s="6"/>
      <c r="B68" s="180"/>
      <c r="C68" s="181"/>
      <c r="D68" s="181"/>
      <c r="E68" s="181"/>
      <c r="F68" s="12"/>
      <c r="G68" s="54"/>
      <c r="H68" s="9"/>
    </row>
    <row r="69" spans="1:8" ht="20.25" customHeight="1" x14ac:dyDescent="0.3">
      <c r="A69" s="6"/>
      <c r="B69" s="179" t="s">
        <v>452</v>
      </c>
      <c r="C69" s="13"/>
      <c r="D69" s="13"/>
      <c r="E69" s="13"/>
      <c r="F69" s="12"/>
      <c r="G69" s="55"/>
      <c r="H69" s="9"/>
    </row>
    <row r="70" spans="1:8" ht="12.75" customHeight="1" x14ac:dyDescent="0.3">
      <c r="A70" s="6"/>
      <c r="B70" s="182"/>
      <c r="C70" s="181"/>
      <c r="D70" s="181"/>
      <c r="E70" s="181"/>
      <c r="F70" s="7"/>
      <c r="G70" s="7"/>
      <c r="H70" s="9"/>
    </row>
    <row r="71" spans="1:8" ht="16.7" customHeight="1" x14ac:dyDescent="0.25">
      <c r="A71" s="6"/>
      <c r="B71" s="204" t="s">
        <v>456</v>
      </c>
      <c r="C71" s="201" t="s">
        <v>458</v>
      </c>
      <c r="D71" s="202" t="s">
        <v>458</v>
      </c>
      <c r="E71" s="203" t="s">
        <v>459</v>
      </c>
      <c r="F71" s="12"/>
      <c r="G71" s="10" t="s">
        <v>0</v>
      </c>
      <c r="H71" s="9"/>
    </row>
    <row r="72" spans="1:8" ht="5.85" customHeight="1" x14ac:dyDescent="0.3">
      <c r="A72" s="14"/>
      <c r="B72" s="180"/>
      <c r="C72" s="181"/>
      <c r="D72" s="181"/>
      <c r="E72" s="181"/>
      <c r="F72" s="12"/>
      <c r="G72" s="54"/>
      <c r="H72" s="9"/>
    </row>
    <row r="73" spans="1:8" ht="18" customHeight="1" x14ac:dyDescent="0.25">
      <c r="A73" s="6"/>
      <c r="B73" s="183" t="s">
        <v>460</v>
      </c>
      <c r="C73" s="184">
        <f>+C67*7</f>
        <v>28</v>
      </c>
      <c r="D73" s="184">
        <f t="shared" ref="D73:E73" si="3">+D67*7</f>
        <v>35</v>
      </c>
      <c r="E73" s="184">
        <f t="shared" si="3"/>
        <v>42</v>
      </c>
      <c r="F73" s="12"/>
      <c r="G73" s="55" t="s">
        <v>462</v>
      </c>
      <c r="H73" s="9"/>
    </row>
    <row r="74" spans="1:8" ht="12.75" customHeight="1" x14ac:dyDescent="0.3">
      <c r="A74" s="6"/>
      <c r="B74" s="182"/>
      <c r="C74" s="181"/>
      <c r="D74" s="181"/>
      <c r="E74" s="181"/>
      <c r="F74" s="7"/>
      <c r="G74" s="7"/>
      <c r="H74" s="9"/>
    </row>
    <row r="75" spans="1:8" ht="16.7" customHeight="1" x14ac:dyDescent="0.25">
      <c r="A75" s="6"/>
      <c r="B75" s="204" t="s">
        <v>456</v>
      </c>
      <c r="C75" s="201" t="s">
        <v>461</v>
      </c>
      <c r="D75" s="202" t="s">
        <v>461</v>
      </c>
      <c r="E75" s="203" t="s">
        <v>461</v>
      </c>
      <c r="F75" s="12"/>
      <c r="G75" s="10" t="s">
        <v>0</v>
      </c>
      <c r="H75" s="9"/>
    </row>
    <row r="76" spans="1:8" ht="5.85" customHeight="1" x14ac:dyDescent="0.3">
      <c r="A76" s="14"/>
      <c r="B76" s="180"/>
      <c r="C76" s="186"/>
      <c r="D76" s="186"/>
      <c r="E76" s="186"/>
      <c r="F76" s="12"/>
      <c r="G76" s="54"/>
      <c r="H76" s="9"/>
    </row>
    <row r="77" spans="1:8" ht="18" customHeight="1" x14ac:dyDescent="0.25">
      <c r="A77" s="6"/>
      <c r="B77" s="183" t="s">
        <v>438</v>
      </c>
      <c r="C77" s="190">
        <f>+C73*0.9</f>
        <v>25.2</v>
      </c>
      <c r="D77" s="190">
        <f t="shared" ref="D77:E77" si="4">+D73*0.9</f>
        <v>31.5</v>
      </c>
      <c r="E77" s="190">
        <f t="shared" si="4"/>
        <v>37.800000000000004</v>
      </c>
      <c r="F77" s="12"/>
      <c r="G77" s="55" t="s">
        <v>463</v>
      </c>
      <c r="H77" s="9"/>
    </row>
    <row r="78" spans="1:8" ht="12.75" customHeight="1" x14ac:dyDescent="0.3">
      <c r="A78" s="6"/>
      <c r="B78" s="182"/>
      <c r="C78" s="181"/>
      <c r="D78" s="181"/>
      <c r="E78" s="181"/>
      <c r="F78" s="7"/>
      <c r="G78" s="7"/>
      <c r="H78" s="9"/>
    </row>
    <row r="79" spans="1:8" ht="16.7" customHeight="1" x14ac:dyDescent="0.25">
      <c r="A79" s="6"/>
      <c r="B79" s="204" t="s">
        <v>456</v>
      </c>
      <c r="C79" s="195" t="s">
        <v>442</v>
      </c>
      <c r="D79" s="196" t="s">
        <v>442</v>
      </c>
      <c r="E79" s="197" t="s">
        <v>442</v>
      </c>
      <c r="F79" s="12"/>
      <c r="G79" s="10" t="s">
        <v>0</v>
      </c>
      <c r="H79" s="9"/>
    </row>
    <row r="80" spans="1:8" ht="5.85" customHeight="1" x14ac:dyDescent="0.3">
      <c r="A80" s="14"/>
      <c r="B80" s="180"/>
      <c r="C80" s="181"/>
      <c r="D80" s="181"/>
      <c r="E80" s="181"/>
      <c r="F80" s="12"/>
      <c r="G80" s="54"/>
      <c r="H80" s="9"/>
    </row>
    <row r="81" spans="1:8" ht="18" customHeight="1" x14ac:dyDescent="0.25">
      <c r="A81" s="6"/>
      <c r="B81" s="183" t="s">
        <v>445</v>
      </c>
      <c r="C81" s="184">
        <v>0.3</v>
      </c>
      <c r="D81" s="184">
        <v>0.45</v>
      </c>
      <c r="E81" s="184">
        <v>0.6</v>
      </c>
      <c r="F81" s="12"/>
      <c r="G81" s="55"/>
      <c r="H81" s="9"/>
    </row>
    <row r="82" spans="1:8" ht="12.75" customHeight="1" x14ac:dyDescent="0.3">
      <c r="A82" s="6"/>
      <c r="B82" s="182"/>
      <c r="C82" s="181"/>
      <c r="D82" s="181"/>
      <c r="E82" s="181"/>
      <c r="F82" s="7"/>
      <c r="G82" s="7"/>
      <c r="H82" s="9"/>
    </row>
    <row r="83" spans="1:8" ht="16.7" customHeight="1" x14ac:dyDescent="0.25">
      <c r="A83" s="6"/>
      <c r="B83" s="204" t="s">
        <v>456</v>
      </c>
      <c r="C83" s="195" t="s">
        <v>56</v>
      </c>
      <c r="D83" s="196" t="s">
        <v>56</v>
      </c>
      <c r="E83" s="197" t="s">
        <v>56</v>
      </c>
      <c r="F83" s="12"/>
      <c r="G83" s="10" t="s">
        <v>0</v>
      </c>
      <c r="H83" s="9"/>
    </row>
    <row r="84" spans="1:8" ht="5.85" customHeight="1" x14ac:dyDescent="0.3">
      <c r="A84" s="14"/>
      <c r="B84" s="180"/>
      <c r="C84" s="181"/>
      <c r="D84" s="181"/>
      <c r="E84" s="181"/>
      <c r="F84" s="12"/>
      <c r="G84" s="54"/>
      <c r="H84" s="9"/>
    </row>
    <row r="85" spans="1:8" ht="18" customHeight="1" x14ac:dyDescent="0.25">
      <c r="A85" s="6"/>
      <c r="B85" s="183" t="s">
        <v>441</v>
      </c>
      <c r="C85" s="188">
        <f>C81*C77</f>
        <v>7.56</v>
      </c>
      <c r="D85" s="188">
        <f t="shared" ref="D85:E85" si="5">D81*D77</f>
        <v>14.175000000000001</v>
      </c>
      <c r="E85" s="188">
        <f t="shared" si="5"/>
        <v>22.680000000000003</v>
      </c>
      <c r="F85" s="12"/>
      <c r="G85" s="55"/>
      <c r="H85" s="9"/>
    </row>
    <row r="86" spans="1:8" ht="12.75" customHeight="1" x14ac:dyDescent="0.3">
      <c r="A86" s="6"/>
      <c r="B86" s="182"/>
      <c r="C86" s="181"/>
      <c r="D86" s="181"/>
      <c r="E86" s="181"/>
      <c r="F86" s="7"/>
      <c r="G86" s="7"/>
      <c r="H86" s="9"/>
    </row>
    <row r="87" spans="1:8" ht="16.7" customHeight="1" x14ac:dyDescent="0.25">
      <c r="A87" s="6"/>
      <c r="B87" s="204" t="s">
        <v>456</v>
      </c>
      <c r="C87" s="195" t="s">
        <v>56</v>
      </c>
      <c r="D87" s="196" t="s">
        <v>56</v>
      </c>
      <c r="E87" s="197" t="s">
        <v>56</v>
      </c>
      <c r="F87" s="12"/>
      <c r="G87" s="10" t="s">
        <v>0</v>
      </c>
      <c r="H87" s="9"/>
    </row>
    <row r="88" spans="1:8" ht="5.85" customHeight="1" x14ac:dyDescent="0.3">
      <c r="A88" s="14"/>
      <c r="B88" s="180"/>
      <c r="C88" s="181"/>
      <c r="D88" s="181"/>
      <c r="E88" s="181"/>
      <c r="F88" s="12"/>
      <c r="G88" s="54"/>
      <c r="H88" s="9"/>
    </row>
    <row r="89" spans="1:8" ht="18" customHeight="1" x14ac:dyDescent="0.25">
      <c r="A89" s="6"/>
      <c r="B89" s="183" t="s">
        <v>444</v>
      </c>
      <c r="C89" s="188">
        <f>+C85*0.1</f>
        <v>0.75600000000000001</v>
      </c>
      <c r="D89" s="188">
        <f t="shared" ref="D89:E89" si="6">+D85*0.1</f>
        <v>1.4175000000000002</v>
      </c>
      <c r="E89" s="188">
        <f t="shared" si="6"/>
        <v>2.2680000000000002</v>
      </c>
      <c r="F89" s="12"/>
      <c r="G89" s="189">
        <v>0.1</v>
      </c>
      <c r="H89" s="9"/>
    </row>
    <row r="90" spans="1:8" ht="12.75" customHeight="1" x14ac:dyDescent="0.3">
      <c r="A90" s="6"/>
      <c r="B90" s="182"/>
      <c r="C90" s="181"/>
      <c r="D90" s="181"/>
      <c r="E90" s="181"/>
      <c r="F90" s="7"/>
      <c r="G90" s="7"/>
      <c r="H90" s="9"/>
    </row>
    <row r="91" spans="1:8" ht="16.7" customHeight="1" x14ac:dyDescent="0.25">
      <c r="A91" s="6"/>
      <c r="B91" s="204" t="s">
        <v>456</v>
      </c>
      <c r="C91" s="195" t="s">
        <v>56</v>
      </c>
      <c r="D91" s="196" t="s">
        <v>56</v>
      </c>
      <c r="E91" s="197" t="s">
        <v>56</v>
      </c>
      <c r="F91" s="12"/>
      <c r="G91" s="10" t="s">
        <v>0</v>
      </c>
      <c r="H91" s="9"/>
    </row>
    <row r="92" spans="1:8" ht="5.85" customHeight="1" x14ac:dyDescent="0.3">
      <c r="A92" s="14"/>
      <c r="B92" s="180"/>
      <c r="C92" s="181"/>
      <c r="D92" s="181"/>
      <c r="E92" s="181"/>
      <c r="F92" s="12"/>
      <c r="G92" s="54"/>
      <c r="H92" s="9"/>
    </row>
    <row r="93" spans="1:8" ht="18" customHeight="1" x14ac:dyDescent="0.25">
      <c r="A93" s="6"/>
      <c r="B93" s="183" t="s">
        <v>441</v>
      </c>
      <c r="C93" s="188">
        <f>+C85*1.1</f>
        <v>8.3160000000000007</v>
      </c>
      <c r="D93" s="188">
        <f t="shared" ref="D93:E93" si="7">+D85*1.1</f>
        <v>15.592500000000003</v>
      </c>
      <c r="E93" s="188">
        <f t="shared" si="7"/>
        <v>24.948000000000004</v>
      </c>
      <c r="F93" s="12"/>
      <c r="G93" s="55"/>
      <c r="H93" s="9"/>
    </row>
    <row r="94" spans="1:8" ht="12.75" customHeight="1" x14ac:dyDescent="0.3">
      <c r="A94" s="6"/>
      <c r="B94" s="182"/>
      <c r="C94" s="181"/>
      <c r="D94" s="181"/>
      <c r="E94" s="181"/>
      <c r="F94" s="7"/>
      <c r="G94" s="7"/>
      <c r="H94" s="9"/>
    </row>
    <row r="95" spans="1:8" ht="18" customHeight="1" x14ac:dyDescent="0.25">
      <c r="A95" s="6"/>
      <c r="B95" s="183" t="s">
        <v>446</v>
      </c>
      <c r="C95" s="190">
        <v>500</v>
      </c>
      <c r="D95" s="190">
        <v>1000</v>
      </c>
      <c r="E95" s="190">
        <v>1500</v>
      </c>
      <c r="F95" s="12"/>
      <c r="G95" s="55"/>
      <c r="H95" s="9"/>
    </row>
    <row r="96" spans="1:8" ht="12.75" customHeight="1" x14ac:dyDescent="0.3">
      <c r="A96" s="6"/>
      <c r="B96" s="182"/>
      <c r="C96" s="181"/>
      <c r="D96" s="181"/>
      <c r="E96" s="181"/>
      <c r="F96" s="7"/>
      <c r="G96" s="7"/>
      <c r="H96" s="9"/>
    </row>
    <row r="97" spans="1:8" ht="16.7" customHeight="1" x14ac:dyDescent="0.25">
      <c r="A97" s="6"/>
      <c r="B97" s="204" t="s">
        <v>456</v>
      </c>
      <c r="C97" s="201" t="s">
        <v>8</v>
      </c>
      <c r="D97" s="202" t="s">
        <v>8</v>
      </c>
      <c r="E97" s="203" t="s">
        <v>8</v>
      </c>
      <c r="F97" s="12"/>
      <c r="G97" s="10" t="s">
        <v>0</v>
      </c>
      <c r="H97" s="9"/>
    </row>
    <row r="98" spans="1:8" ht="5.85" customHeight="1" x14ac:dyDescent="0.3">
      <c r="A98" s="14"/>
      <c r="B98" s="180"/>
      <c r="C98" s="181"/>
      <c r="D98" s="181"/>
      <c r="E98" s="181"/>
      <c r="F98" s="12"/>
      <c r="G98" s="54"/>
      <c r="H98" s="9"/>
    </row>
    <row r="99" spans="1:8" ht="18" customHeight="1" x14ac:dyDescent="0.25">
      <c r="A99" s="6"/>
      <c r="B99" s="187" t="s">
        <v>465</v>
      </c>
      <c r="C99" s="199">
        <f>+C95*C93/1000</f>
        <v>4.1580000000000004</v>
      </c>
      <c r="D99" s="199">
        <f>+D95*D93/1000</f>
        <v>15.592500000000003</v>
      </c>
      <c r="E99" s="199">
        <f>+E95*E93/1000</f>
        <v>37.422000000000004</v>
      </c>
      <c r="F99" s="12"/>
      <c r="G99" s="55"/>
      <c r="H99" s="9"/>
    </row>
    <row r="100" spans="1:8" ht="22.5" customHeight="1" x14ac:dyDescent="0.25">
      <c r="A100" s="6"/>
      <c r="B100" s="185"/>
      <c r="C100"/>
      <c r="D100"/>
      <c r="E100"/>
      <c r="F100" s="7"/>
      <c r="G100" s="7"/>
      <c r="H100" s="9"/>
    </row>
    <row r="101" spans="1:8" ht="12.75" customHeight="1" x14ac:dyDescent="0.25">
      <c r="A101" s="16" t="s">
        <v>6</v>
      </c>
      <c r="B101" s="17"/>
      <c r="C101" s="18"/>
      <c r="D101" s="18"/>
      <c r="E101" s="18"/>
      <c r="F101" s="17"/>
      <c r="G101" s="17"/>
      <c r="H101" s="9"/>
    </row>
    <row r="102" spans="1:8" ht="46.5" customHeight="1" x14ac:dyDescent="0.25">
      <c r="A102" s="19"/>
      <c r="B102" s="20"/>
      <c r="C102" s="21"/>
      <c r="D102" s="21"/>
      <c r="E102" s="21"/>
      <c r="F102" s="20"/>
      <c r="G102" s="20"/>
      <c r="H102" s="22" t="s">
        <v>7</v>
      </c>
    </row>
    <row r="103" spans="1:8" ht="2.25" customHeight="1" x14ac:dyDescent="0.25">
      <c r="A103" s="23"/>
      <c r="B103" s="24"/>
      <c r="C103" s="25"/>
      <c r="D103" s="25"/>
      <c r="E103" s="25"/>
      <c r="F103" s="24"/>
      <c r="G103" s="24"/>
      <c r="H103" s="26"/>
    </row>
  </sheetData>
  <sheetProtection selectLockedCells="1"/>
  <pageMargins left="0.70866141732283472" right="0.70866141732283472" top="0.43307086614173229" bottom="0.27559055118110237" header="0.31496062992125984" footer="0.31496062992125984"/>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view="pageLayout" topLeftCell="A49" zoomScale="80" zoomScaleNormal="150" zoomScalePageLayoutView="80" workbookViewId="0">
      <selection activeCell="G38" sqref="G38"/>
    </sheetView>
  </sheetViews>
  <sheetFormatPr baseColWidth="10" defaultColWidth="0" defaultRowHeight="15.75" x14ac:dyDescent="0.25"/>
  <cols>
    <col min="1" max="1" width="3" style="27" customWidth="1"/>
    <col min="2" max="2" width="58.140625" customWidth="1"/>
    <col min="3" max="4" width="15.28515625" style="28" customWidth="1"/>
    <col min="5" max="5" width="15.7109375" style="28" customWidth="1"/>
    <col min="6" max="6" width="0.85546875" customWidth="1"/>
    <col min="7" max="7" width="46.140625" style="122"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65</v>
      </c>
      <c r="B1" s="1"/>
      <c r="C1" s="2"/>
      <c r="D1" s="2"/>
      <c r="E1" s="3"/>
      <c r="F1" s="4"/>
      <c r="G1" s="114"/>
      <c r="H1" s="5"/>
    </row>
    <row r="2" spans="1:8" ht="5.85" customHeight="1" x14ac:dyDescent="0.25">
      <c r="A2" s="6"/>
      <c r="B2" s="7"/>
      <c r="C2" s="8"/>
      <c r="D2" s="8"/>
      <c r="E2" s="8"/>
      <c r="F2" s="7"/>
      <c r="G2" s="65"/>
      <c r="H2" s="9"/>
    </row>
    <row r="3" spans="1:8" ht="18" customHeight="1" x14ac:dyDescent="0.3">
      <c r="A3" s="6"/>
      <c r="B3" s="35" t="s">
        <v>33</v>
      </c>
      <c r="C3" s="13"/>
      <c r="D3" s="65" t="s">
        <v>32</v>
      </c>
      <c r="E3" s="8"/>
      <c r="F3" s="12"/>
      <c r="G3" s="65"/>
      <c r="H3" s="9"/>
    </row>
    <row r="4" spans="1:8" ht="5.85" customHeight="1" x14ac:dyDescent="0.25">
      <c r="A4" s="6"/>
      <c r="B4" s="36"/>
      <c r="C4" s="8"/>
      <c r="D4" s="65"/>
      <c r="E4" s="8"/>
      <c r="F4" s="12"/>
      <c r="G4" s="65"/>
      <c r="H4" s="9"/>
    </row>
    <row r="5" spans="1:8" ht="18" customHeight="1" x14ac:dyDescent="0.3">
      <c r="A5" s="14"/>
      <c r="B5" s="35" t="s">
        <v>34</v>
      </c>
      <c r="C5" s="13"/>
      <c r="D5" s="65" t="s">
        <v>32</v>
      </c>
      <c r="E5" s="8"/>
      <c r="F5" s="12"/>
      <c r="G5" s="65"/>
      <c r="H5" s="9"/>
    </row>
    <row r="6" spans="1:8" ht="5.85" customHeight="1" x14ac:dyDescent="0.25">
      <c r="A6" s="6"/>
      <c r="B6" s="36"/>
      <c r="C6" s="8"/>
      <c r="D6" s="65"/>
      <c r="E6" s="8"/>
      <c r="F6" s="12"/>
      <c r="G6" s="65"/>
      <c r="H6" s="9"/>
    </row>
    <row r="7" spans="1:8" ht="18" customHeight="1" x14ac:dyDescent="0.3">
      <c r="A7" s="14"/>
      <c r="B7" s="35" t="s">
        <v>214</v>
      </c>
      <c r="C7" s="13"/>
      <c r="D7" s="65" t="s">
        <v>32</v>
      </c>
      <c r="E7" s="8"/>
      <c r="F7" s="12"/>
      <c r="G7" s="65"/>
      <c r="H7" s="9"/>
    </row>
    <row r="8" spans="1:8" ht="5.85" customHeight="1" x14ac:dyDescent="0.25">
      <c r="A8" s="14"/>
      <c r="B8" s="30"/>
      <c r="C8" s="8"/>
      <c r="D8" s="8"/>
      <c r="E8" s="8"/>
      <c r="F8" s="12"/>
      <c r="G8" s="65"/>
      <c r="H8" s="9"/>
    </row>
    <row r="9" spans="1:8" ht="29.25" customHeight="1" x14ac:dyDescent="0.5">
      <c r="A9" s="31" t="s">
        <v>35</v>
      </c>
      <c r="B9" s="1"/>
      <c r="C9" s="2"/>
      <c r="D9" s="2"/>
      <c r="E9" s="3"/>
      <c r="F9" s="4"/>
      <c r="G9" s="114"/>
      <c r="H9" s="5"/>
    </row>
    <row r="10" spans="1:8" ht="5.85" customHeight="1" x14ac:dyDescent="0.25">
      <c r="A10" s="14"/>
      <c r="B10" s="30"/>
      <c r="C10" s="8"/>
      <c r="D10" s="8"/>
      <c r="E10" s="8"/>
      <c r="F10" s="12"/>
      <c r="G10" s="65"/>
      <c r="H10" s="9"/>
    </row>
    <row r="11" spans="1:8" ht="16.7" customHeight="1" x14ac:dyDescent="0.25">
      <c r="A11" s="10">
        <v>1</v>
      </c>
      <c r="B11" s="11" t="s">
        <v>47</v>
      </c>
      <c r="C11" s="64" t="s">
        <v>207</v>
      </c>
      <c r="D11" s="64" t="s">
        <v>63</v>
      </c>
      <c r="E11" s="64" t="s">
        <v>62</v>
      </c>
      <c r="F11" s="12"/>
      <c r="G11" s="116" t="s">
        <v>0</v>
      </c>
      <c r="H11" s="9"/>
    </row>
    <row r="12" spans="1:8" ht="5.85" customHeight="1" thickBot="1" x14ac:dyDescent="0.3">
      <c r="A12" s="14"/>
      <c r="C12" s="8"/>
      <c r="D12" s="8"/>
      <c r="E12" s="8"/>
      <c r="F12" s="12"/>
      <c r="G12" s="12"/>
      <c r="H12" s="9"/>
    </row>
    <row r="13" spans="1:8" ht="18" customHeight="1" thickBot="1" x14ac:dyDescent="0.35">
      <c r="A13" s="6"/>
      <c r="B13" s="48" t="s">
        <v>222</v>
      </c>
      <c r="C13" s="75"/>
      <c r="D13" s="75">
        <v>1500</v>
      </c>
      <c r="E13" s="76">
        <f>+C13*D13/1000</f>
        <v>0</v>
      </c>
      <c r="F13" s="12"/>
      <c r="G13" s="58"/>
      <c r="H13" s="9"/>
    </row>
    <row r="14" spans="1:8" ht="5.85" customHeight="1" thickBot="1" x14ac:dyDescent="0.3">
      <c r="A14" s="14"/>
      <c r="C14" s="8"/>
      <c r="D14" s="8"/>
      <c r="E14" s="8"/>
      <c r="F14" s="12"/>
      <c r="G14" s="12"/>
      <c r="H14" s="9"/>
    </row>
    <row r="15" spans="1:8" ht="18" customHeight="1" thickBot="1" x14ac:dyDescent="0.35">
      <c r="A15" s="6"/>
      <c r="B15" s="48" t="s">
        <v>223</v>
      </c>
      <c r="C15" s="75"/>
      <c r="D15" s="75">
        <v>300</v>
      </c>
      <c r="E15" s="76">
        <f>+C15*D15/1000</f>
        <v>0</v>
      </c>
      <c r="F15" s="12"/>
      <c r="G15" s="58"/>
      <c r="H15" s="9"/>
    </row>
    <row r="16" spans="1:8" ht="5.85" customHeight="1" thickBot="1" x14ac:dyDescent="0.3">
      <c r="A16" s="6"/>
      <c r="B16" s="30"/>
      <c r="C16" s="69"/>
      <c r="D16" s="69"/>
      <c r="E16" s="69"/>
      <c r="F16" s="12"/>
      <c r="G16" s="12"/>
      <c r="H16" s="9"/>
    </row>
    <row r="17" spans="1:8" ht="18" customHeight="1" thickBot="1" x14ac:dyDescent="0.35">
      <c r="A17" s="14"/>
      <c r="B17" s="48" t="s">
        <v>221</v>
      </c>
      <c r="C17" s="75"/>
      <c r="D17" s="75">
        <v>2400</v>
      </c>
      <c r="E17" s="76">
        <f>+C17*D17/1000</f>
        <v>0</v>
      </c>
      <c r="F17" s="12"/>
      <c r="G17" s="58"/>
      <c r="H17" s="9"/>
    </row>
    <row r="18" spans="1:8" ht="5.85" customHeight="1" thickBot="1" x14ac:dyDescent="0.3">
      <c r="A18" s="6"/>
      <c r="B18" s="30"/>
      <c r="C18" s="69"/>
      <c r="D18" s="69"/>
      <c r="E18" s="69"/>
      <c r="F18" s="12"/>
      <c r="G18" s="12"/>
      <c r="H18" s="9"/>
    </row>
    <row r="19" spans="1:8" ht="18" customHeight="1" x14ac:dyDescent="0.3">
      <c r="A19" s="6"/>
      <c r="B19" s="38" t="s">
        <v>36</v>
      </c>
      <c r="C19" s="67"/>
      <c r="D19" s="67">
        <v>4500</v>
      </c>
      <c r="E19" s="68">
        <f>+C19*D19/1000</f>
        <v>0</v>
      </c>
      <c r="F19" s="12"/>
      <c r="G19" s="58"/>
      <c r="H19" s="9"/>
    </row>
    <row r="20" spans="1:8" ht="5.85" customHeight="1" x14ac:dyDescent="0.25">
      <c r="A20" s="14"/>
      <c r="B20" s="41"/>
      <c r="C20" s="69"/>
      <c r="D20" s="69"/>
      <c r="E20" s="70"/>
      <c r="F20" s="12"/>
      <c r="G20" s="12"/>
      <c r="H20" s="9"/>
    </row>
    <row r="21" spans="1:8" ht="18" customHeight="1" x14ac:dyDescent="0.3">
      <c r="A21" s="14"/>
      <c r="B21" s="43" t="s">
        <v>37</v>
      </c>
      <c r="C21" s="71"/>
      <c r="D21" s="71">
        <v>2000</v>
      </c>
      <c r="E21" s="72">
        <f>+C21*D21/1000</f>
        <v>0</v>
      </c>
      <c r="F21" s="12"/>
      <c r="G21" s="58"/>
      <c r="H21" s="9"/>
    </row>
    <row r="22" spans="1:8" ht="5.85" customHeight="1" x14ac:dyDescent="0.25">
      <c r="A22" s="14"/>
      <c r="B22" s="41"/>
      <c r="C22" s="69"/>
      <c r="D22" s="69"/>
      <c r="E22" s="70"/>
      <c r="F22" s="12"/>
      <c r="G22" s="12"/>
      <c r="H22" s="9"/>
    </row>
    <row r="23" spans="1:8" ht="18" customHeight="1" thickBot="1" x14ac:dyDescent="0.35">
      <c r="A23" s="14"/>
      <c r="B23" s="45" t="s">
        <v>29</v>
      </c>
      <c r="C23" s="73"/>
      <c r="D23" s="73">
        <v>4500</v>
      </c>
      <c r="E23" s="74">
        <f>+C23*D23/1000</f>
        <v>0</v>
      </c>
      <c r="F23" s="12"/>
      <c r="G23" s="58"/>
      <c r="H23" s="9"/>
    </row>
    <row r="24" spans="1:8" ht="5.85" customHeight="1" thickBot="1" x14ac:dyDescent="0.3">
      <c r="A24" s="6"/>
      <c r="B24" s="30"/>
      <c r="C24" s="69"/>
      <c r="D24" s="69"/>
      <c r="E24" s="69"/>
      <c r="F24" s="12"/>
      <c r="G24" s="12"/>
      <c r="H24" s="9"/>
    </row>
    <row r="25" spans="1:8" ht="18" customHeight="1" thickBot="1" x14ac:dyDescent="0.35">
      <c r="A25" s="14"/>
      <c r="B25" s="48" t="s">
        <v>11</v>
      </c>
      <c r="C25" s="75"/>
      <c r="D25" s="75">
        <v>1200</v>
      </c>
      <c r="E25" s="76">
        <f>+C25*D25/1000</f>
        <v>0</v>
      </c>
      <c r="F25" s="12"/>
      <c r="G25" s="58"/>
      <c r="H25" s="9"/>
    </row>
    <row r="26" spans="1:8" ht="5.85" customHeight="1" thickBot="1" x14ac:dyDescent="0.3">
      <c r="A26" s="14"/>
      <c r="C26" s="69"/>
      <c r="D26" s="69"/>
      <c r="E26" s="69"/>
      <c r="F26" s="12"/>
      <c r="G26" s="12"/>
      <c r="H26" s="9"/>
    </row>
    <row r="27" spans="1:8" ht="18" customHeight="1" thickBot="1" x14ac:dyDescent="0.35">
      <c r="A27" s="14"/>
      <c r="B27" s="51" t="s">
        <v>15</v>
      </c>
      <c r="C27" s="75">
        <f>SUM(C13:C25)</f>
        <v>0</v>
      </c>
      <c r="D27" s="69"/>
      <c r="E27" s="76">
        <f>SUM(E13:E25)</f>
        <v>0</v>
      </c>
      <c r="F27" s="12"/>
      <c r="G27" s="58"/>
      <c r="H27" s="9"/>
    </row>
    <row r="28" spans="1:8" ht="5.85" customHeight="1" x14ac:dyDescent="0.25">
      <c r="A28" s="14"/>
      <c r="C28" s="69"/>
      <c r="D28" s="69"/>
      <c r="E28" s="69"/>
      <c r="F28" s="12"/>
      <c r="G28" s="12"/>
      <c r="H28" s="9"/>
    </row>
    <row r="29" spans="1:8" ht="16.7" customHeight="1" x14ac:dyDescent="0.25">
      <c r="A29" s="10">
        <v>2</v>
      </c>
      <c r="B29" s="11" t="s">
        <v>16</v>
      </c>
      <c r="C29" s="77" t="s">
        <v>207</v>
      </c>
      <c r="D29" s="77" t="s">
        <v>63</v>
      </c>
      <c r="E29" s="77" t="s">
        <v>62</v>
      </c>
      <c r="F29" s="12"/>
      <c r="G29" s="116" t="s">
        <v>0</v>
      </c>
      <c r="H29" s="9"/>
    </row>
    <row r="30" spans="1:8" ht="5.85" customHeight="1" thickBot="1" x14ac:dyDescent="0.3">
      <c r="A30" s="6"/>
      <c r="B30" s="7"/>
      <c r="C30" s="69"/>
      <c r="D30" s="69"/>
      <c r="E30" s="69"/>
      <c r="F30" s="12"/>
      <c r="G30" s="12"/>
      <c r="H30" s="9"/>
    </row>
    <row r="31" spans="1:8" ht="18" customHeight="1" thickBot="1" x14ac:dyDescent="0.35">
      <c r="A31" s="6"/>
      <c r="B31" s="52" t="s">
        <v>10</v>
      </c>
      <c r="C31" s="78"/>
      <c r="D31" s="75">
        <v>1800</v>
      </c>
      <c r="E31" s="79">
        <f>+C31*D31/1000</f>
        <v>0</v>
      </c>
      <c r="F31" s="62"/>
      <c r="G31" s="140"/>
      <c r="H31" s="9"/>
    </row>
    <row r="32" spans="1:8" ht="5.85" customHeight="1" thickBot="1" x14ac:dyDescent="0.3">
      <c r="A32" s="6"/>
      <c r="B32" s="30"/>
      <c r="C32" s="69"/>
      <c r="D32" s="69"/>
      <c r="E32" s="69"/>
      <c r="F32" s="12"/>
      <c r="G32" s="12"/>
      <c r="H32" s="9"/>
    </row>
    <row r="33" spans="1:8" ht="18" customHeight="1" thickBot="1" x14ac:dyDescent="0.35">
      <c r="A33" s="6"/>
      <c r="B33" s="48" t="s">
        <v>12</v>
      </c>
      <c r="C33" s="75"/>
      <c r="D33" s="75"/>
      <c r="E33" s="76">
        <f>+C33*D33/1000</f>
        <v>0</v>
      </c>
      <c r="F33" s="12"/>
      <c r="G33" s="58" t="s">
        <v>224</v>
      </c>
      <c r="H33" s="9"/>
    </row>
    <row r="34" spans="1:8" ht="5.85" customHeight="1" thickBot="1" x14ac:dyDescent="0.3">
      <c r="A34" s="6"/>
      <c r="C34" s="69"/>
      <c r="D34" s="69"/>
      <c r="E34" s="69"/>
      <c r="F34" s="12"/>
      <c r="G34" s="12"/>
      <c r="H34" s="9"/>
    </row>
    <row r="35" spans="1:8" ht="18" customHeight="1" thickBot="1" x14ac:dyDescent="0.35">
      <c r="A35" s="14"/>
      <c r="B35" s="48" t="s">
        <v>3</v>
      </c>
      <c r="C35" s="75"/>
      <c r="D35" s="75">
        <v>100</v>
      </c>
      <c r="E35" s="76">
        <f>+C35*D35/1000</f>
        <v>0</v>
      </c>
      <c r="F35" s="12"/>
      <c r="G35" s="58" t="s">
        <v>208</v>
      </c>
      <c r="H35" s="9"/>
    </row>
    <row r="36" spans="1:8" ht="5.85" customHeight="1" thickBot="1" x14ac:dyDescent="0.3">
      <c r="A36" s="14"/>
      <c r="C36" s="69"/>
      <c r="D36" s="69"/>
      <c r="E36" s="69"/>
      <c r="F36" s="12"/>
      <c r="G36" s="12"/>
      <c r="H36" s="9"/>
    </row>
    <row r="37" spans="1:8" ht="18" customHeight="1" thickBot="1" x14ac:dyDescent="0.35">
      <c r="A37" s="14"/>
      <c r="B37" s="48" t="s">
        <v>38</v>
      </c>
      <c r="C37" s="75"/>
      <c r="D37" s="75">
        <v>8760</v>
      </c>
      <c r="E37" s="76">
        <f>+C37*D37/1000</f>
        <v>0</v>
      </c>
      <c r="F37" s="12"/>
      <c r="G37" s="58"/>
      <c r="H37" s="9"/>
    </row>
    <row r="38" spans="1:8" ht="5.85" customHeight="1" thickBot="1" x14ac:dyDescent="0.3">
      <c r="A38" s="14"/>
      <c r="C38" s="69"/>
      <c r="D38" s="69"/>
      <c r="E38" s="69"/>
      <c r="F38" s="12"/>
      <c r="G38" s="12"/>
      <c r="H38" s="9"/>
    </row>
    <row r="39" spans="1:8" ht="18" customHeight="1" thickBot="1" x14ac:dyDescent="0.35">
      <c r="A39" s="14"/>
      <c r="B39" s="51" t="s">
        <v>15</v>
      </c>
      <c r="C39" s="75">
        <f>SUM(C31:C37)</f>
        <v>0</v>
      </c>
      <c r="D39" s="69"/>
      <c r="E39" s="80">
        <f>SUM(E31:E37)</f>
        <v>0</v>
      </c>
      <c r="F39" s="12"/>
      <c r="G39" s="58"/>
      <c r="H39" s="9"/>
    </row>
    <row r="40" spans="1:8" ht="5.85" customHeight="1" x14ac:dyDescent="0.25">
      <c r="A40" s="14"/>
      <c r="C40" s="69"/>
      <c r="D40" s="69"/>
      <c r="E40" s="69"/>
      <c r="F40" s="12"/>
      <c r="G40" s="12"/>
      <c r="H40" s="9"/>
    </row>
    <row r="41" spans="1:8" ht="16.7" customHeight="1" x14ac:dyDescent="0.25">
      <c r="A41" s="10">
        <v>3</v>
      </c>
      <c r="B41" s="11" t="s">
        <v>2</v>
      </c>
      <c r="C41" s="77" t="s">
        <v>207</v>
      </c>
      <c r="D41" s="77" t="s">
        <v>63</v>
      </c>
      <c r="E41" s="77" t="s">
        <v>62</v>
      </c>
      <c r="F41" s="12"/>
      <c r="G41" s="116" t="s">
        <v>0</v>
      </c>
      <c r="H41" s="9"/>
    </row>
    <row r="42" spans="1:8" ht="5.85" customHeight="1" thickBot="1" x14ac:dyDescent="0.3">
      <c r="A42" s="6"/>
      <c r="B42" s="7"/>
      <c r="C42" s="69"/>
      <c r="D42" s="69"/>
      <c r="E42" s="69"/>
      <c r="F42" s="12"/>
      <c r="G42" s="12"/>
      <c r="H42" s="9"/>
    </row>
    <row r="43" spans="1:8" ht="18" customHeight="1" thickBot="1" x14ac:dyDescent="0.35">
      <c r="A43" s="14"/>
      <c r="B43" s="48" t="s">
        <v>18</v>
      </c>
      <c r="C43" s="75"/>
      <c r="D43" s="75">
        <v>1000</v>
      </c>
      <c r="E43" s="76">
        <f>+C43*D43/1000</f>
        <v>0</v>
      </c>
      <c r="F43" s="12"/>
      <c r="G43" s="58"/>
      <c r="H43" s="9"/>
    </row>
    <row r="44" spans="1:8" ht="5.85" customHeight="1" thickBot="1" x14ac:dyDescent="0.3">
      <c r="A44" s="14"/>
      <c r="B44" s="29"/>
      <c r="C44" s="69"/>
      <c r="D44" s="69"/>
      <c r="E44" s="69"/>
      <c r="F44" s="12"/>
      <c r="G44" s="12"/>
      <c r="H44" s="9"/>
    </row>
    <row r="45" spans="1:8" ht="18" customHeight="1" thickBot="1" x14ac:dyDescent="0.35">
      <c r="A45" s="14"/>
      <c r="B45" s="48" t="s">
        <v>13</v>
      </c>
      <c r="C45" s="75"/>
      <c r="D45" s="75">
        <v>3000</v>
      </c>
      <c r="E45" s="76">
        <f>+C45*D45/1000</f>
        <v>0</v>
      </c>
      <c r="F45" s="12"/>
      <c r="G45" s="58"/>
      <c r="H45" s="9"/>
    </row>
    <row r="46" spans="1:8" ht="5.85" customHeight="1" thickBot="1" x14ac:dyDescent="0.3">
      <c r="A46" s="14"/>
      <c r="C46" s="69"/>
      <c r="D46" s="69"/>
      <c r="E46" s="69"/>
      <c r="F46" s="12"/>
      <c r="G46" s="12"/>
      <c r="H46" s="9"/>
    </row>
    <row r="47" spans="1:8" ht="18" customHeight="1" thickBot="1" x14ac:dyDescent="0.35">
      <c r="A47" s="14"/>
      <c r="B47" s="52" t="s">
        <v>1</v>
      </c>
      <c r="C47" s="75"/>
      <c r="D47" s="75">
        <v>8760</v>
      </c>
      <c r="E47" s="76">
        <f>+C47*D47/1000</f>
        <v>0</v>
      </c>
      <c r="F47" s="12"/>
      <c r="G47" s="58"/>
      <c r="H47" s="9"/>
    </row>
    <row r="48" spans="1:8" ht="5.85" customHeight="1" thickBot="1" x14ac:dyDescent="0.3">
      <c r="A48" s="14"/>
      <c r="C48" s="69"/>
      <c r="D48" s="69"/>
      <c r="E48" s="69"/>
      <c r="F48" s="12"/>
      <c r="G48" s="12"/>
      <c r="H48" s="9"/>
    </row>
    <row r="49" spans="1:8" ht="18" customHeight="1" thickBot="1" x14ac:dyDescent="0.35">
      <c r="A49" s="14"/>
      <c r="B49" s="51" t="s">
        <v>15</v>
      </c>
      <c r="C49" s="75">
        <f>SUM(C43:C47)</f>
        <v>0</v>
      </c>
      <c r="D49" s="69"/>
      <c r="E49" s="80">
        <f>SUM(E43:E47)</f>
        <v>0</v>
      </c>
      <c r="F49" s="12"/>
      <c r="G49" s="58"/>
      <c r="H49" s="9"/>
    </row>
    <row r="50" spans="1:8" ht="5.85" customHeight="1" x14ac:dyDescent="0.25">
      <c r="A50" s="14"/>
      <c r="C50" s="69"/>
      <c r="D50" s="69"/>
      <c r="E50" s="69"/>
      <c r="F50" s="12"/>
      <c r="G50" s="12"/>
      <c r="H50" s="9"/>
    </row>
    <row r="51" spans="1:8" ht="16.7" customHeight="1" x14ac:dyDescent="0.25">
      <c r="A51" s="10">
        <v>4</v>
      </c>
      <c r="B51" s="11" t="s">
        <v>28</v>
      </c>
      <c r="C51" s="77" t="s">
        <v>207</v>
      </c>
      <c r="D51" s="77" t="s">
        <v>63</v>
      </c>
      <c r="E51" s="77" t="s">
        <v>62</v>
      </c>
      <c r="F51" s="12"/>
      <c r="G51" s="116" t="s">
        <v>0</v>
      </c>
      <c r="H51" s="9"/>
    </row>
    <row r="52" spans="1:8" ht="5.85" customHeight="1" thickBot="1" x14ac:dyDescent="0.3">
      <c r="A52" s="6"/>
      <c r="C52" s="69"/>
      <c r="D52" s="69"/>
      <c r="E52" s="69"/>
      <c r="F52" s="12"/>
      <c r="G52" s="12"/>
      <c r="H52" s="9"/>
    </row>
    <row r="53" spans="1:8" ht="18" customHeight="1" thickBot="1" x14ac:dyDescent="0.35">
      <c r="A53" s="14"/>
      <c r="B53" s="48" t="s">
        <v>20</v>
      </c>
      <c r="C53" s="75"/>
      <c r="D53" s="75">
        <v>1000</v>
      </c>
      <c r="E53" s="76">
        <f>+C53*D53/1000</f>
        <v>0</v>
      </c>
      <c r="F53" s="12"/>
      <c r="G53" s="58"/>
      <c r="H53" s="9"/>
    </row>
    <row r="54" spans="1:8" ht="5.85" customHeight="1" thickBot="1" x14ac:dyDescent="0.3">
      <c r="A54" s="6"/>
      <c r="B54" s="7"/>
      <c r="C54" s="69"/>
      <c r="D54" s="69"/>
      <c r="E54" s="69"/>
      <c r="F54" s="12"/>
      <c r="G54" s="12"/>
      <c r="H54" s="9"/>
    </row>
    <row r="55" spans="1:8" ht="18" customHeight="1" thickBot="1" x14ac:dyDescent="0.35">
      <c r="A55" s="14"/>
      <c r="B55" s="48" t="s">
        <v>22</v>
      </c>
      <c r="C55" s="75"/>
      <c r="D55" s="75">
        <v>800</v>
      </c>
      <c r="E55" s="76">
        <f>+C55*D55/1000</f>
        <v>0</v>
      </c>
      <c r="F55" s="12"/>
      <c r="G55" s="58"/>
      <c r="H55" s="9"/>
    </row>
    <row r="56" spans="1:8" ht="5.85" customHeight="1" thickBot="1" x14ac:dyDescent="0.3">
      <c r="A56" s="6"/>
      <c r="B56" s="7"/>
      <c r="C56" s="69"/>
      <c r="D56" s="69"/>
      <c r="E56" s="69"/>
      <c r="F56" s="12"/>
      <c r="G56" s="12"/>
      <c r="H56" s="9"/>
    </row>
    <row r="57" spans="1:8" ht="18" customHeight="1" thickBot="1" x14ac:dyDescent="0.35">
      <c r="A57" s="6"/>
      <c r="B57" s="48" t="s">
        <v>4</v>
      </c>
      <c r="C57" s="75"/>
      <c r="D57" s="75">
        <v>8760</v>
      </c>
      <c r="E57" s="76">
        <f>+C57*D57/1000</f>
        <v>0</v>
      </c>
      <c r="F57" s="12"/>
      <c r="G57" s="58"/>
      <c r="H57" s="9"/>
    </row>
    <row r="58" spans="1:8" ht="5.85" customHeight="1" thickBot="1" x14ac:dyDescent="0.3">
      <c r="A58" s="6"/>
      <c r="B58" s="7"/>
      <c r="C58" s="69"/>
      <c r="D58" s="69"/>
      <c r="E58" s="81"/>
      <c r="F58" s="12"/>
      <c r="G58" s="12"/>
      <c r="H58" s="9"/>
    </row>
    <row r="59" spans="1:8" ht="18" customHeight="1" thickBot="1" x14ac:dyDescent="0.35">
      <c r="A59" s="6"/>
      <c r="B59" s="48" t="s">
        <v>21</v>
      </c>
      <c r="C59" s="75"/>
      <c r="D59" s="75">
        <v>500</v>
      </c>
      <c r="E59" s="76">
        <f>+C59*D59/1000</f>
        <v>0</v>
      </c>
      <c r="F59" s="12"/>
      <c r="G59" s="58" t="s">
        <v>353</v>
      </c>
      <c r="H59" s="9"/>
    </row>
    <row r="60" spans="1:8" ht="5.85" customHeight="1" thickBot="1" x14ac:dyDescent="0.3">
      <c r="A60" s="6"/>
      <c r="B60" s="7"/>
      <c r="C60" s="69"/>
      <c r="D60" s="69"/>
      <c r="E60" s="81"/>
      <c r="F60" s="12"/>
      <c r="G60" s="12"/>
      <c r="H60" s="9"/>
    </row>
    <row r="61" spans="1:8" ht="18" customHeight="1" thickBot="1" x14ac:dyDescent="0.35">
      <c r="A61" s="6"/>
      <c r="B61" s="48" t="s">
        <v>40</v>
      </c>
      <c r="C61" s="75"/>
      <c r="D61" s="75">
        <v>8760</v>
      </c>
      <c r="E61" s="76">
        <f>+C61*D61/1000</f>
        <v>0</v>
      </c>
      <c r="F61" s="12"/>
      <c r="G61" s="58"/>
      <c r="H61" s="9"/>
    </row>
    <row r="62" spans="1:8" ht="5.85" customHeight="1" thickBot="1" x14ac:dyDescent="0.3">
      <c r="A62" s="14"/>
      <c r="C62" s="69"/>
      <c r="D62" s="69"/>
      <c r="E62" s="69"/>
      <c r="F62" s="12"/>
      <c r="G62" s="12"/>
      <c r="H62" s="9"/>
    </row>
    <row r="63" spans="1:8" ht="18" customHeight="1" thickBot="1" x14ac:dyDescent="0.35">
      <c r="A63" s="14"/>
      <c r="B63" s="51" t="s">
        <v>15</v>
      </c>
      <c r="C63" s="75">
        <f>+C53+C55+C57+C59+C61</f>
        <v>0</v>
      </c>
      <c r="D63" s="69"/>
      <c r="E63" s="80">
        <f>+E61+E59+E57+E55+E53</f>
        <v>0</v>
      </c>
      <c r="F63" s="12"/>
      <c r="G63" s="58"/>
      <c r="H63" s="9"/>
    </row>
    <row r="64" spans="1:8" ht="5.85" customHeight="1" x14ac:dyDescent="0.25">
      <c r="A64" s="6"/>
      <c r="B64" s="7"/>
      <c r="C64" s="69"/>
      <c r="D64" s="69"/>
      <c r="E64" s="69"/>
      <c r="F64" s="12"/>
      <c r="G64" s="12"/>
      <c r="H64" s="9"/>
    </row>
    <row r="65" spans="1:8" ht="16.7" customHeight="1" x14ac:dyDescent="0.25">
      <c r="A65" s="10">
        <v>5</v>
      </c>
      <c r="B65" s="11" t="s">
        <v>26</v>
      </c>
      <c r="C65" s="77" t="s">
        <v>207</v>
      </c>
      <c r="D65" s="77" t="s">
        <v>63</v>
      </c>
      <c r="E65" s="77" t="s">
        <v>62</v>
      </c>
      <c r="F65" s="12"/>
      <c r="G65" s="116" t="s">
        <v>0</v>
      </c>
      <c r="H65" s="9"/>
    </row>
    <row r="66" spans="1:8" ht="5.85" customHeight="1" thickBot="1" x14ac:dyDescent="0.3">
      <c r="A66" s="6"/>
      <c r="B66" s="7"/>
      <c r="C66" s="69"/>
      <c r="D66" s="69"/>
      <c r="E66" s="69"/>
      <c r="F66" s="12"/>
      <c r="G66" s="12"/>
      <c r="H66" s="9"/>
    </row>
    <row r="67" spans="1:8" ht="18" customHeight="1" thickBot="1" x14ac:dyDescent="0.35">
      <c r="A67" s="6"/>
      <c r="B67" s="48" t="s">
        <v>23</v>
      </c>
      <c r="C67" s="75"/>
      <c r="D67" s="75">
        <v>400</v>
      </c>
      <c r="E67" s="76">
        <f>+C67*D67/1000</f>
        <v>0</v>
      </c>
      <c r="F67" s="12"/>
      <c r="G67" s="58" t="s">
        <v>353</v>
      </c>
      <c r="H67" s="9"/>
    </row>
    <row r="68" spans="1:8" ht="5.85" customHeight="1" thickBot="1" x14ac:dyDescent="0.3">
      <c r="A68" s="6"/>
      <c r="C68" s="69"/>
      <c r="D68" s="69"/>
      <c r="E68" s="69"/>
      <c r="F68" s="12"/>
      <c r="G68" s="12"/>
      <c r="H68" s="9"/>
    </row>
    <row r="69" spans="1:8" ht="18" customHeight="1" thickBot="1" x14ac:dyDescent="0.35">
      <c r="A69" s="6"/>
      <c r="B69" s="48" t="s">
        <v>24</v>
      </c>
      <c r="C69" s="75"/>
      <c r="D69" s="75">
        <v>400</v>
      </c>
      <c r="E69" s="76">
        <f>+C69*D69/1000</f>
        <v>0</v>
      </c>
      <c r="F69" s="12"/>
      <c r="G69" s="58" t="s">
        <v>353</v>
      </c>
      <c r="H69" s="9"/>
    </row>
    <row r="70" spans="1:8" ht="5.85" customHeight="1" thickBot="1" x14ac:dyDescent="0.3">
      <c r="A70" s="6"/>
      <c r="C70" s="69"/>
      <c r="D70" s="69"/>
      <c r="E70" s="69"/>
      <c r="F70" s="12"/>
      <c r="G70" s="12"/>
      <c r="H70" s="9"/>
    </row>
    <row r="71" spans="1:8" ht="18" customHeight="1" thickBot="1" x14ac:dyDescent="0.35">
      <c r="A71" s="6"/>
      <c r="B71" s="48" t="s">
        <v>25</v>
      </c>
      <c r="C71" s="75"/>
      <c r="D71" s="75">
        <v>100</v>
      </c>
      <c r="E71" s="76">
        <f>+C71*D71/1000</f>
        <v>0</v>
      </c>
      <c r="F71" s="12"/>
      <c r="G71" s="58" t="s">
        <v>353</v>
      </c>
      <c r="H71" s="9"/>
    </row>
    <row r="72" spans="1:8" ht="5.85" customHeight="1" thickBot="1" x14ac:dyDescent="0.3">
      <c r="A72" s="14"/>
      <c r="C72" s="69"/>
      <c r="D72" s="69"/>
      <c r="E72" s="69"/>
      <c r="F72" s="12"/>
      <c r="G72" s="12"/>
      <c r="H72" s="9"/>
    </row>
    <row r="73" spans="1:8" ht="18" customHeight="1" thickBot="1" x14ac:dyDescent="0.35">
      <c r="A73" s="14"/>
      <c r="B73" s="51" t="s">
        <v>15</v>
      </c>
      <c r="C73" s="75">
        <f>+C67+C69+C71</f>
        <v>0</v>
      </c>
      <c r="D73" s="69"/>
      <c r="E73" s="76">
        <f>+E71+E69+E67</f>
        <v>0</v>
      </c>
      <c r="F73" s="12"/>
      <c r="G73" s="58"/>
      <c r="H73" s="9"/>
    </row>
    <row r="74" spans="1:8" ht="5.85" customHeight="1" x14ac:dyDescent="0.25">
      <c r="A74" s="14"/>
      <c r="C74" s="69"/>
      <c r="D74" s="69"/>
      <c r="E74" s="69"/>
      <c r="F74" s="12"/>
      <c r="G74" s="12"/>
      <c r="H74" s="9"/>
    </row>
    <row r="75" spans="1:8" ht="16.7" customHeight="1" x14ac:dyDescent="0.25">
      <c r="A75" s="10">
        <v>6</v>
      </c>
      <c r="B75" s="11" t="s">
        <v>57</v>
      </c>
      <c r="C75" s="77" t="s">
        <v>207</v>
      </c>
      <c r="D75" s="77" t="s">
        <v>63</v>
      </c>
      <c r="E75" s="77" t="s">
        <v>62</v>
      </c>
      <c r="F75" s="12"/>
      <c r="G75" s="116" t="s">
        <v>0</v>
      </c>
      <c r="H75" s="9"/>
    </row>
    <row r="76" spans="1:8" ht="5.85" customHeight="1" thickBot="1" x14ac:dyDescent="0.3">
      <c r="A76" s="14"/>
      <c r="C76" s="69"/>
      <c r="D76" s="69"/>
      <c r="E76" s="69"/>
      <c r="F76" s="12"/>
      <c r="G76" s="12"/>
      <c r="H76" s="9"/>
    </row>
    <row r="77" spans="1:8" ht="18" customHeight="1" thickBot="1" x14ac:dyDescent="0.35">
      <c r="A77" s="14"/>
      <c r="B77" s="48" t="s">
        <v>30</v>
      </c>
      <c r="C77" s="75"/>
      <c r="D77" s="75">
        <v>200</v>
      </c>
      <c r="E77" s="76">
        <f>+C77*D77/1000</f>
        <v>0</v>
      </c>
      <c r="F77" s="12"/>
      <c r="G77" s="58"/>
      <c r="H77" s="9"/>
    </row>
    <row r="78" spans="1:8" ht="5.85" customHeight="1" thickBot="1" x14ac:dyDescent="0.3">
      <c r="A78" s="14"/>
      <c r="C78" s="69"/>
      <c r="D78" s="69"/>
      <c r="E78" s="69"/>
      <c r="F78" s="12"/>
      <c r="G78" s="12"/>
      <c r="H78" s="9"/>
    </row>
    <row r="79" spans="1:8" ht="18" customHeight="1" thickBot="1" x14ac:dyDescent="0.35">
      <c r="A79" s="14"/>
      <c r="B79" s="48" t="s">
        <v>41</v>
      </c>
      <c r="C79" s="75"/>
      <c r="D79" s="75">
        <v>400</v>
      </c>
      <c r="E79" s="76">
        <f>+C79*D79/1000</f>
        <v>0</v>
      </c>
      <c r="F79" s="12"/>
      <c r="G79" s="58"/>
      <c r="H79" s="9"/>
    </row>
    <row r="80" spans="1:8" ht="5.85" customHeight="1" thickBot="1" x14ac:dyDescent="0.3">
      <c r="A80" s="14"/>
      <c r="C80" s="69"/>
      <c r="D80" s="69"/>
      <c r="E80" s="69"/>
      <c r="F80" s="12"/>
      <c r="G80" s="12"/>
      <c r="H80" s="9"/>
    </row>
    <row r="81" spans="1:8" ht="18" customHeight="1" thickBot="1" x14ac:dyDescent="0.35">
      <c r="A81" s="6"/>
      <c r="B81" s="48" t="s">
        <v>27</v>
      </c>
      <c r="C81" s="75"/>
      <c r="D81" s="75">
        <v>600</v>
      </c>
      <c r="E81" s="76">
        <f>+C81*D81/1000</f>
        <v>0</v>
      </c>
      <c r="F81" s="12"/>
      <c r="G81" s="58"/>
      <c r="H81" s="9"/>
    </row>
    <row r="82" spans="1:8" ht="5.85" customHeight="1" thickBot="1" x14ac:dyDescent="0.3">
      <c r="A82" s="14"/>
      <c r="C82" s="69"/>
      <c r="D82" s="69"/>
      <c r="E82" s="69"/>
      <c r="F82" s="12"/>
      <c r="G82" s="12"/>
      <c r="H82" s="9"/>
    </row>
    <row r="83" spans="1:8" ht="18" customHeight="1" thickBot="1" x14ac:dyDescent="0.35">
      <c r="A83" s="14"/>
      <c r="B83" s="51" t="s">
        <v>15</v>
      </c>
      <c r="C83" s="75">
        <f>+C77+C79+C81</f>
        <v>0</v>
      </c>
      <c r="D83" s="69"/>
      <c r="E83" s="80">
        <f>+E81+E79+E77</f>
        <v>0</v>
      </c>
      <c r="F83" s="12"/>
      <c r="G83" s="58"/>
      <c r="H83" s="9"/>
    </row>
    <row r="84" spans="1:8" ht="5.85" customHeight="1" x14ac:dyDescent="0.25">
      <c r="A84" s="14"/>
      <c r="C84" s="69"/>
      <c r="D84" s="69"/>
      <c r="E84" s="69"/>
      <c r="F84" s="12"/>
      <c r="G84" s="12"/>
      <c r="H84" s="9"/>
    </row>
    <row r="85" spans="1:8" ht="16.7" customHeight="1" x14ac:dyDescent="0.25">
      <c r="A85" s="10">
        <v>7</v>
      </c>
      <c r="B85" s="11" t="s">
        <v>58</v>
      </c>
      <c r="C85" s="77" t="s">
        <v>207</v>
      </c>
      <c r="D85" s="77" t="s">
        <v>63</v>
      </c>
      <c r="E85" s="77" t="s">
        <v>62</v>
      </c>
      <c r="F85" s="12"/>
      <c r="G85" s="116" t="s">
        <v>0</v>
      </c>
      <c r="H85" s="9"/>
    </row>
    <row r="86" spans="1:8" ht="5.85" customHeight="1" thickBot="1" x14ac:dyDescent="0.3">
      <c r="A86" s="14"/>
      <c r="C86" s="69"/>
      <c r="D86" s="69"/>
      <c r="E86" s="69"/>
      <c r="F86" s="12"/>
      <c r="G86" s="12"/>
      <c r="H86" s="9"/>
    </row>
    <row r="87" spans="1:8" ht="18" customHeight="1" thickBot="1" x14ac:dyDescent="0.35">
      <c r="A87" s="14"/>
      <c r="B87" s="48" t="s">
        <v>31</v>
      </c>
      <c r="C87" s="75"/>
      <c r="D87" s="75">
        <v>400</v>
      </c>
      <c r="E87" s="76">
        <f>+C87*D87/1000</f>
        <v>0</v>
      </c>
      <c r="F87" s="12"/>
      <c r="G87" s="58"/>
      <c r="H87" s="9"/>
    </row>
    <row r="88" spans="1:8" ht="5.25" customHeight="1" x14ac:dyDescent="0.25">
      <c r="A88" s="14"/>
      <c r="C88" s="69"/>
      <c r="D88" s="69"/>
      <c r="E88" s="69"/>
      <c r="F88" s="12"/>
      <c r="G88" s="12"/>
      <c r="H88" s="9"/>
    </row>
    <row r="89" spans="1:8" ht="16.7" customHeight="1" x14ac:dyDescent="0.25">
      <c r="A89" s="10">
        <v>8</v>
      </c>
      <c r="B89" s="11" t="s">
        <v>53</v>
      </c>
      <c r="C89" s="77" t="s">
        <v>207</v>
      </c>
      <c r="D89" s="77" t="s">
        <v>63</v>
      </c>
      <c r="E89" s="77" t="s">
        <v>62</v>
      </c>
      <c r="F89" s="12"/>
      <c r="G89" s="116" t="s">
        <v>0</v>
      </c>
      <c r="H89" s="9"/>
    </row>
    <row r="90" spans="1:8" ht="5.85" customHeight="1" thickBot="1" x14ac:dyDescent="0.3">
      <c r="A90" s="14"/>
      <c r="C90" s="69"/>
      <c r="D90" s="69"/>
      <c r="E90" s="69"/>
      <c r="F90" s="12"/>
      <c r="G90" s="12"/>
      <c r="H90" s="9"/>
    </row>
    <row r="91" spans="1:8" ht="18" customHeight="1" thickBot="1" x14ac:dyDescent="0.35">
      <c r="A91" s="14"/>
      <c r="B91" s="48" t="s">
        <v>50</v>
      </c>
      <c r="C91" s="75">
        <f>+C87+C83+C73+C63+C49+C39+C27</f>
        <v>0</v>
      </c>
      <c r="D91" s="69"/>
      <c r="E91" s="75">
        <f t="shared" ref="E91" si="0">+E87+E83+E73+E63+E49+E39+E27</f>
        <v>0</v>
      </c>
      <c r="F91" s="12"/>
      <c r="G91" s="58"/>
      <c r="H91" s="9"/>
    </row>
    <row r="92" spans="1:8" ht="5.85" customHeight="1" x14ac:dyDescent="0.25">
      <c r="A92" s="14"/>
      <c r="C92" s="69"/>
      <c r="D92" s="69"/>
      <c r="E92" s="69"/>
      <c r="F92" s="12"/>
      <c r="G92" s="12"/>
      <c r="H92" s="9"/>
    </row>
    <row r="93" spans="1:8" ht="29.25" customHeight="1" x14ac:dyDescent="0.5">
      <c r="A93" s="31" t="s">
        <v>39</v>
      </c>
      <c r="B93" s="1"/>
      <c r="C93" s="82"/>
      <c r="D93" s="82"/>
      <c r="E93" s="83"/>
      <c r="F93" s="4"/>
      <c r="G93" s="118"/>
      <c r="H93" s="5"/>
    </row>
    <row r="94" spans="1:8" ht="5.85" customHeight="1" x14ac:dyDescent="0.25">
      <c r="A94" s="14"/>
      <c r="B94" s="30"/>
      <c r="C94" s="69"/>
      <c r="D94" s="69"/>
      <c r="E94" s="69"/>
      <c r="F94" s="12"/>
      <c r="G94" s="12"/>
      <c r="H94" s="9"/>
    </row>
    <row r="95" spans="1:8" ht="16.7" customHeight="1" x14ac:dyDescent="0.25">
      <c r="A95" s="10">
        <v>9</v>
      </c>
      <c r="B95" s="11" t="s">
        <v>45</v>
      </c>
      <c r="C95" s="77" t="s">
        <v>61</v>
      </c>
      <c r="D95" s="77" t="s">
        <v>63</v>
      </c>
      <c r="E95" s="77" t="s">
        <v>62</v>
      </c>
      <c r="F95" s="12"/>
      <c r="G95" s="116" t="s">
        <v>0</v>
      </c>
      <c r="H95" s="9"/>
    </row>
    <row r="96" spans="1:8" ht="5.85" customHeight="1" thickBot="1" x14ac:dyDescent="0.3">
      <c r="A96" s="14"/>
      <c r="C96" s="69"/>
      <c r="D96" s="69"/>
      <c r="E96" s="69"/>
      <c r="F96" s="12"/>
      <c r="G96" s="12"/>
      <c r="H96" s="9"/>
    </row>
    <row r="97" spans="1:8" ht="18" customHeight="1" thickBot="1" x14ac:dyDescent="0.35">
      <c r="A97" s="6"/>
      <c r="B97" s="48" t="s">
        <v>209</v>
      </c>
      <c r="C97" s="67"/>
      <c r="D97" s="67">
        <v>4500</v>
      </c>
      <c r="E97" s="76">
        <f>+C97*D97/1000</f>
        <v>0</v>
      </c>
      <c r="F97" s="12"/>
      <c r="G97" s="58" t="s">
        <v>9</v>
      </c>
      <c r="H97" s="9"/>
    </row>
    <row r="98" spans="1:8" ht="5.85" customHeight="1" thickBot="1" x14ac:dyDescent="0.3">
      <c r="A98" s="14"/>
      <c r="B98" s="30"/>
      <c r="C98" s="69"/>
      <c r="D98" s="69"/>
      <c r="E98" s="69"/>
      <c r="F98" s="12"/>
      <c r="G98" s="12"/>
      <c r="H98" s="9"/>
    </row>
    <row r="99" spans="1:8" ht="18" customHeight="1" thickBot="1" x14ac:dyDescent="0.35">
      <c r="A99" s="14"/>
      <c r="B99" s="48" t="s">
        <v>14</v>
      </c>
      <c r="C99" s="75"/>
      <c r="D99" s="75">
        <v>2000</v>
      </c>
      <c r="E99" s="76">
        <f>+C99*D99/1000</f>
        <v>0</v>
      </c>
      <c r="F99" s="12"/>
      <c r="G99" s="58"/>
      <c r="H99" s="9"/>
    </row>
    <row r="100" spans="1:8" ht="5.85" customHeight="1" thickBot="1" x14ac:dyDescent="0.3">
      <c r="A100" s="14"/>
      <c r="B100" s="30"/>
      <c r="C100" s="69"/>
      <c r="D100" s="69"/>
      <c r="E100" s="81"/>
      <c r="F100" s="12"/>
      <c r="G100" s="12"/>
      <c r="H100" s="9"/>
    </row>
    <row r="101" spans="1:8" ht="18" customHeight="1" thickBot="1" x14ac:dyDescent="0.35">
      <c r="A101" s="14"/>
      <c r="B101" s="48" t="s">
        <v>43</v>
      </c>
      <c r="C101" s="75"/>
      <c r="D101" s="75">
        <v>2000</v>
      </c>
      <c r="E101" s="76">
        <f>+C101*D101/1000</f>
        <v>0</v>
      </c>
      <c r="F101" s="12"/>
      <c r="G101" s="58"/>
      <c r="H101" s="9"/>
    </row>
    <row r="102" spans="1:8" ht="5.85" customHeight="1" thickBot="1" x14ac:dyDescent="0.3">
      <c r="A102" s="14"/>
      <c r="B102" s="30"/>
      <c r="C102" s="69"/>
      <c r="D102" s="69"/>
      <c r="E102" s="81"/>
      <c r="F102" s="12"/>
      <c r="G102" s="12"/>
      <c r="H102" s="9"/>
    </row>
    <row r="103" spans="1:8" ht="18" customHeight="1" thickBot="1" x14ac:dyDescent="0.35">
      <c r="A103" s="14"/>
      <c r="B103" s="48" t="s">
        <v>42</v>
      </c>
      <c r="C103" s="75"/>
      <c r="D103" s="75">
        <v>6000</v>
      </c>
      <c r="E103" s="76">
        <f>+C103*D103/1000</f>
        <v>0</v>
      </c>
      <c r="F103" s="12"/>
      <c r="G103" s="58"/>
      <c r="H103" s="9"/>
    </row>
    <row r="104" spans="1:8" ht="5.85" customHeight="1" thickBot="1" x14ac:dyDescent="0.3">
      <c r="A104" s="14"/>
      <c r="C104" s="69"/>
      <c r="D104" s="69"/>
      <c r="E104" s="69"/>
      <c r="F104" s="12"/>
      <c r="G104" s="12"/>
      <c r="H104" s="9"/>
    </row>
    <row r="105" spans="1:8" ht="18" customHeight="1" thickBot="1" x14ac:dyDescent="0.35">
      <c r="A105" s="14"/>
      <c r="B105" s="51" t="s">
        <v>5</v>
      </c>
      <c r="C105" s="75">
        <f>SUM(C97:C103)</f>
        <v>0</v>
      </c>
      <c r="D105" s="69"/>
      <c r="E105" s="76">
        <f>SUM(E97:E103)</f>
        <v>0</v>
      </c>
      <c r="F105" s="12"/>
      <c r="G105" s="58"/>
      <c r="H105" s="9"/>
    </row>
    <row r="106" spans="1:8" ht="5.85" customHeight="1" x14ac:dyDescent="0.25">
      <c r="A106" s="14"/>
      <c r="C106" s="69"/>
      <c r="D106" s="69"/>
      <c r="E106" s="69"/>
      <c r="F106" s="12"/>
      <c r="G106" s="12"/>
      <c r="H106" s="9"/>
    </row>
    <row r="107" spans="1:8" ht="29.25" customHeight="1" x14ac:dyDescent="0.5">
      <c r="A107" s="31" t="s">
        <v>5</v>
      </c>
      <c r="B107" s="1"/>
      <c r="C107" s="82"/>
      <c r="D107" s="82"/>
      <c r="E107" s="83"/>
      <c r="F107" s="4"/>
      <c r="G107" s="118"/>
      <c r="H107" s="5"/>
    </row>
    <row r="108" spans="1:8" ht="5.85" customHeight="1" thickBot="1" x14ac:dyDescent="0.3">
      <c r="A108" s="14"/>
      <c r="C108" s="69"/>
      <c r="D108" s="69"/>
      <c r="E108" s="69"/>
      <c r="F108" s="12"/>
      <c r="G108" s="12"/>
      <c r="H108" s="9"/>
    </row>
    <row r="109" spans="1:8" ht="18" customHeight="1" thickBot="1" x14ac:dyDescent="0.35">
      <c r="A109" s="14"/>
      <c r="B109" s="51" t="s">
        <v>5</v>
      </c>
      <c r="C109" s="75">
        <f>+C105+C91</f>
        <v>0</v>
      </c>
      <c r="D109" s="69"/>
      <c r="E109" s="75">
        <f>+E105+E91</f>
        <v>0</v>
      </c>
      <c r="F109" s="12"/>
      <c r="G109" s="58"/>
      <c r="H109" s="9"/>
    </row>
    <row r="110" spans="1:8" ht="9.75" customHeight="1" x14ac:dyDescent="0.25">
      <c r="A110" s="6"/>
      <c r="B110" s="7"/>
      <c r="C110" s="8"/>
      <c r="D110" s="8"/>
      <c r="E110" s="8"/>
      <c r="F110" s="7"/>
      <c r="G110" s="65"/>
      <c r="H110" s="9"/>
    </row>
    <row r="111" spans="1:8" ht="12.75" customHeight="1" x14ac:dyDescent="0.25">
      <c r="A111" s="16" t="s">
        <v>6</v>
      </c>
      <c r="B111" s="17"/>
      <c r="C111" s="18"/>
      <c r="D111" s="18"/>
      <c r="E111" s="18"/>
      <c r="F111" s="17"/>
      <c r="G111" s="119"/>
      <c r="H111" s="9"/>
    </row>
    <row r="112" spans="1:8" ht="46.5" customHeight="1" x14ac:dyDescent="0.25">
      <c r="A112" s="19"/>
      <c r="B112" s="20"/>
      <c r="C112" s="21"/>
      <c r="D112" s="21"/>
      <c r="E112" s="21"/>
      <c r="F112" s="20"/>
      <c r="G112" s="120"/>
      <c r="H112" s="22" t="s">
        <v>7</v>
      </c>
    </row>
    <row r="113" spans="1:8" ht="2.25" customHeight="1" x14ac:dyDescent="0.25">
      <c r="A113" s="23"/>
      <c r="B113" s="24"/>
      <c r="C113" s="25"/>
      <c r="D113" s="25"/>
      <c r="E113" s="25"/>
      <c r="F113" s="24"/>
      <c r="G113" s="121"/>
      <c r="H113" s="26"/>
    </row>
  </sheetData>
  <sheetProtection selectLockedCells="1"/>
  <pageMargins left="0.70866141732283472" right="0.70866141732283472" top="0.43307086614173229" bottom="0.27559055118110237" header="0.31496062992125984" footer="0.31496062992125984"/>
  <pageSetup paperSize="9"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9"/>
  <sheetViews>
    <sheetView view="pageLayout" topLeftCell="A63" zoomScale="70" zoomScaleNormal="150" zoomScalePageLayoutView="70" workbookViewId="0">
      <selection activeCell="I113" sqref="I112:I113"/>
    </sheetView>
  </sheetViews>
  <sheetFormatPr baseColWidth="10" defaultColWidth="0" defaultRowHeight="15.75" x14ac:dyDescent="0.25"/>
  <cols>
    <col min="1" max="1" width="3" style="27" customWidth="1"/>
    <col min="2" max="2" width="46.85546875" customWidth="1"/>
    <col min="3" max="3" width="15.28515625" style="28" customWidth="1"/>
    <col min="4" max="4" width="7.7109375" style="28" customWidth="1"/>
    <col min="5" max="6" width="15.28515625" style="28" customWidth="1"/>
    <col min="7" max="7" width="15.7109375" style="28" customWidth="1"/>
    <col min="8" max="8" width="0.85546875" customWidth="1"/>
    <col min="9" max="9" width="46.140625" customWidth="1"/>
    <col min="10" max="10" width="0.85546875" customWidth="1"/>
    <col min="11" max="11" width="3.7109375" customWidth="1"/>
    <col min="260" max="260" width="4.42578125" customWidth="1"/>
    <col min="261" max="261" width="55.42578125" customWidth="1"/>
    <col min="262" max="262" width="15.28515625" customWidth="1"/>
    <col min="263" max="263" width="15.7109375" customWidth="1"/>
    <col min="264" max="264" width="5.85546875" customWidth="1"/>
    <col min="265" max="265" width="37.42578125" customWidth="1"/>
    <col min="266" max="267" width="3.7109375" customWidth="1"/>
    <col min="516" max="516" width="4.42578125" customWidth="1"/>
    <col min="517" max="517" width="55.42578125" customWidth="1"/>
    <col min="518" max="518" width="15.28515625" customWidth="1"/>
    <col min="519" max="519" width="15.7109375" customWidth="1"/>
    <col min="520" max="520" width="5.85546875" customWidth="1"/>
    <col min="521" max="521" width="37.42578125" customWidth="1"/>
    <col min="522" max="523" width="3.7109375" customWidth="1"/>
    <col min="772" max="772" width="4.42578125" customWidth="1"/>
    <col min="773" max="773" width="55.42578125" customWidth="1"/>
    <col min="774" max="774" width="15.28515625" customWidth="1"/>
    <col min="775" max="775" width="15.7109375" customWidth="1"/>
    <col min="776" max="776" width="5.85546875" customWidth="1"/>
    <col min="777" max="777" width="37.42578125" customWidth="1"/>
    <col min="778" max="779" width="3.7109375" customWidth="1"/>
    <col min="1028" max="1028" width="4.42578125" customWidth="1"/>
    <col min="1029" max="1029" width="55.42578125" customWidth="1"/>
    <col min="1030" max="1030" width="15.28515625" customWidth="1"/>
    <col min="1031" max="1031" width="15.7109375" customWidth="1"/>
    <col min="1032" max="1032" width="5.85546875" customWidth="1"/>
    <col min="1033" max="1033" width="37.42578125" customWidth="1"/>
    <col min="1034" max="1035" width="3.7109375" customWidth="1"/>
    <col min="1284" max="1284" width="4.42578125" customWidth="1"/>
    <col min="1285" max="1285" width="55.42578125" customWidth="1"/>
    <col min="1286" max="1286" width="15.28515625" customWidth="1"/>
    <col min="1287" max="1287" width="15.7109375" customWidth="1"/>
    <col min="1288" max="1288" width="5.85546875" customWidth="1"/>
    <col min="1289" max="1289" width="37.42578125" customWidth="1"/>
    <col min="1290" max="1291" width="3.7109375" customWidth="1"/>
    <col min="1540" max="1540" width="4.42578125" customWidth="1"/>
    <col min="1541" max="1541" width="55.42578125" customWidth="1"/>
    <col min="1542" max="1542" width="15.28515625" customWidth="1"/>
    <col min="1543" max="1543" width="15.7109375" customWidth="1"/>
    <col min="1544" max="1544" width="5.85546875" customWidth="1"/>
    <col min="1545" max="1545" width="37.42578125" customWidth="1"/>
    <col min="1546" max="1547" width="3.7109375" customWidth="1"/>
    <col min="1796" max="1796" width="4.42578125" customWidth="1"/>
    <col min="1797" max="1797" width="55.42578125" customWidth="1"/>
    <col min="1798" max="1798" width="15.28515625" customWidth="1"/>
    <col min="1799" max="1799" width="15.7109375" customWidth="1"/>
    <col min="1800" max="1800" width="5.85546875" customWidth="1"/>
    <col min="1801" max="1801" width="37.42578125" customWidth="1"/>
    <col min="1802" max="1803" width="3.7109375" customWidth="1"/>
    <col min="2052" max="2052" width="4.42578125" customWidth="1"/>
    <col min="2053" max="2053" width="55.42578125" customWidth="1"/>
    <col min="2054" max="2054" width="15.28515625" customWidth="1"/>
    <col min="2055" max="2055" width="15.7109375" customWidth="1"/>
    <col min="2056" max="2056" width="5.85546875" customWidth="1"/>
    <col min="2057" max="2057" width="37.42578125" customWidth="1"/>
    <col min="2058" max="2059" width="3.7109375" customWidth="1"/>
    <col min="2308" max="2308" width="4.42578125" customWidth="1"/>
    <col min="2309" max="2309" width="55.42578125" customWidth="1"/>
    <col min="2310" max="2310" width="15.28515625" customWidth="1"/>
    <col min="2311" max="2311" width="15.7109375" customWidth="1"/>
    <col min="2312" max="2312" width="5.85546875" customWidth="1"/>
    <col min="2313" max="2313" width="37.42578125" customWidth="1"/>
    <col min="2314" max="2315" width="3.7109375" customWidth="1"/>
    <col min="2564" max="2564" width="4.42578125" customWidth="1"/>
    <col min="2565" max="2565" width="55.42578125" customWidth="1"/>
    <col min="2566" max="2566" width="15.28515625" customWidth="1"/>
    <col min="2567" max="2567" width="15.7109375" customWidth="1"/>
    <col min="2568" max="2568" width="5.85546875" customWidth="1"/>
    <col min="2569" max="2569" width="37.42578125" customWidth="1"/>
    <col min="2570" max="2571" width="3.7109375" customWidth="1"/>
    <col min="2820" max="2820" width="4.42578125" customWidth="1"/>
    <col min="2821" max="2821" width="55.42578125" customWidth="1"/>
    <col min="2822" max="2822" width="15.28515625" customWidth="1"/>
    <col min="2823" max="2823" width="15.7109375" customWidth="1"/>
    <col min="2824" max="2824" width="5.85546875" customWidth="1"/>
    <col min="2825" max="2825" width="37.42578125" customWidth="1"/>
    <col min="2826" max="2827" width="3.7109375" customWidth="1"/>
    <col min="3076" max="3076" width="4.42578125" customWidth="1"/>
    <col min="3077" max="3077" width="55.42578125" customWidth="1"/>
    <col min="3078" max="3078" width="15.28515625" customWidth="1"/>
    <col min="3079" max="3079" width="15.7109375" customWidth="1"/>
    <col min="3080" max="3080" width="5.85546875" customWidth="1"/>
    <col min="3081" max="3081" width="37.42578125" customWidth="1"/>
    <col min="3082" max="3083" width="3.7109375" customWidth="1"/>
    <col min="3332" max="3332" width="4.42578125" customWidth="1"/>
    <col min="3333" max="3333" width="55.42578125" customWidth="1"/>
    <col min="3334" max="3334" width="15.28515625" customWidth="1"/>
    <col min="3335" max="3335" width="15.7109375" customWidth="1"/>
    <col min="3336" max="3336" width="5.85546875" customWidth="1"/>
    <col min="3337" max="3337" width="37.42578125" customWidth="1"/>
    <col min="3338" max="3339" width="3.7109375" customWidth="1"/>
    <col min="3588" max="3588" width="4.42578125" customWidth="1"/>
    <col min="3589" max="3589" width="55.42578125" customWidth="1"/>
    <col min="3590" max="3590" width="15.28515625" customWidth="1"/>
    <col min="3591" max="3591" width="15.7109375" customWidth="1"/>
    <col min="3592" max="3592" width="5.85546875" customWidth="1"/>
    <col min="3593" max="3593" width="37.42578125" customWidth="1"/>
    <col min="3594" max="3595" width="3.7109375" customWidth="1"/>
    <col min="3844" max="3844" width="4.42578125" customWidth="1"/>
    <col min="3845" max="3845" width="55.42578125" customWidth="1"/>
    <col min="3846" max="3846" width="15.28515625" customWidth="1"/>
    <col min="3847" max="3847" width="15.7109375" customWidth="1"/>
    <col min="3848" max="3848" width="5.85546875" customWidth="1"/>
    <col min="3849" max="3849" width="37.42578125" customWidth="1"/>
    <col min="3850" max="3851" width="3.7109375" customWidth="1"/>
    <col min="4100" max="4100" width="4.42578125" customWidth="1"/>
    <col min="4101" max="4101" width="55.42578125" customWidth="1"/>
    <col min="4102" max="4102" width="15.28515625" customWidth="1"/>
    <col min="4103" max="4103" width="15.7109375" customWidth="1"/>
    <col min="4104" max="4104" width="5.85546875" customWidth="1"/>
    <col min="4105" max="4105" width="37.42578125" customWidth="1"/>
    <col min="4106" max="4107" width="3.7109375" customWidth="1"/>
    <col min="4356" max="4356" width="4.42578125" customWidth="1"/>
    <col min="4357" max="4357" width="55.42578125" customWidth="1"/>
    <col min="4358" max="4358" width="15.28515625" customWidth="1"/>
    <col min="4359" max="4359" width="15.7109375" customWidth="1"/>
    <col min="4360" max="4360" width="5.85546875" customWidth="1"/>
    <col min="4361" max="4361" width="37.42578125" customWidth="1"/>
    <col min="4362" max="4363" width="3.7109375" customWidth="1"/>
    <col min="4612" max="4612" width="4.42578125" customWidth="1"/>
    <col min="4613" max="4613" width="55.42578125" customWidth="1"/>
    <col min="4614" max="4614" width="15.28515625" customWidth="1"/>
    <col min="4615" max="4615" width="15.7109375" customWidth="1"/>
    <col min="4616" max="4616" width="5.85546875" customWidth="1"/>
    <col min="4617" max="4617" width="37.42578125" customWidth="1"/>
    <col min="4618" max="4619" width="3.7109375" customWidth="1"/>
    <col min="4868" max="4868" width="4.42578125" customWidth="1"/>
    <col min="4869" max="4869" width="55.42578125" customWidth="1"/>
    <col min="4870" max="4870" width="15.28515625" customWidth="1"/>
    <col min="4871" max="4871" width="15.7109375" customWidth="1"/>
    <col min="4872" max="4872" width="5.85546875" customWidth="1"/>
    <col min="4873" max="4873" width="37.42578125" customWidth="1"/>
    <col min="4874" max="4875" width="3.7109375" customWidth="1"/>
    <col min="5124" max="5124" width="4.42578125" customWidth="1"/>
    <col min="5125" max="5125" width="55.42578125" customWidth="1"/>
    <col min="5126" max="5126" width="15.28515625" customWidth="1"/>
    <col min="5127" max="5127" width="15.7109375" customWidth="1"/>
    <col min="5128" max="5128" width="5.85546875" customWidth="1"/>
    <col min="5129" max="5129" width="37.42578125" customWidth="1"/>
    <col min="5130" max="5131" width="3.7109375" customWidth="1"/>
    <col min="5380" max="5380" width="4.42578125" customWidth="1"/>
    <col min="5381" max="5381" width="55.42578125" customWidth="1"/>
    <col min="5382" max="5382" width="15.28515625" customWidth="1"/>
    <col min="5383" max="5383" width="15.7109375" customWidth="1"/>
    <col min="5384" max="5384" width="5.85546875" customWidth="1"/>
    <col min="5385" max="5385" width="37.42578125" customWidth="1"/>
    <col min="5386" max="5387" width="3.7109375" customWidth="1"/>
    <col min="5636" max="5636" width="4.42578125" customWidth="1"/>
    <col min="5637" max="5637" width="55.42578125" customWidth="1"/>
    <col min="5638" max="5638" width="15.28515625" customWidth="1"/>
    <col min="5639" max="5639" width="15.7109375" customWidth="1"/>
    <col min="5640" max="5640" width="5.85546875" customWidth="1"/>
    <col min="5641" max="5641" width="37.42578125" customWidth="1"/>
    <col min="5642" max="5643" width="3.7109375" customWidth="1"/>
    <col min="5892" max="5892" width="4.42578125" customWidth="1"/>
    <col min="5893" max="5893" width="55.42578125" customWidth="1"/>
    <col min="5894" max="5894" width="15.28515625" customWidth="1"/>
    <col min="5895" max="5895" width="15.7109375" customWidth="1"/>
    <col min="5896" max="5896" width="5.85546875" customWidth="1"/>
    <col min="5897" max="5897" width="37.42578125" customWidth="1"/>
    <col min="5898" max="5899" width="3.7109375" customWidth="1"/>
    <col min="6148" max="6148" width="4.42578125" customWidth="1"/>
    <col min="6149" max="6149" width="55.42578125" customWidth="1"/>
    <col min="6150" max="6150" width="15.28515625" customWidth="1"/>
    <col min="6151" max="6151" width="15.7109375" customWidth="1"/>
    <col min="6152" max="6152" width="5.85546875" customWidth="1"/>
    <col min="6153" max="6153" width="37.42578125" customWidth="1"/>
    <col min="6154" max="6155" width="3.7109375" customWidth="1"/>
    <col min="6404" max="6404" width="4.42578125" customWidth="1"/>
    <col min="6405" max="6405" width="55.42578125" customWidth="1"/>
    <col min="6406" max="6406" width="15.28515625" customWidth="1"/>
    <col min="6407" max="6407" width="15.7109375" customWidth="1"/>
    <col min="6408" max="6408" width="5.85546875" customWidth="1"/>
    <col min="6409" max="6409" width="37.42578125" customWidth="1"/>
    <col min="6410" max="6411" width="3.7109375" customWidth="1"/>
    <col min="6660" max="6660" width="4.42578125" customWidth="1"/>
    <col min="6661" max="6661" width="55.42578125" customWidth="1"/>
    <col min="6662" max="6662" width="15.28515625" customWidth="1"/>
    <col min="6663" max="6663" width="15.7109375" customWidth="1"/>
    <col min="6664" max="6664" width="5.85546875" customWidth="1"/>
    <col min="6665" max="6665" width="37.42578125" customWidth="1"/>
    <col min="6666" max="6667" width="3.7109375" customWidth="1"/>
    <col min="6916" max="6916" width="4.42578125" customWidth="1"/>
    <col min="6917" max="6917" width="55.42578125" customWidth="1"/>
    <col min="6918" max="6918" width="15.28515625" customWidth="1"/>
    <col min="6919" max="6919" width="15.7109375" customWidth="1"/>
    <col min="6920" max="6920" width="5.85546875" customWidth="1"/>
    <col min="6921" max="6921" width="37.42578125" customWidth="1"/>
    <col min="6922" max="6923" width="3.7109375" customWidth="1"/>
    <col min="7172" max="7172" width="4.42578125" customWidth="1"/>
    <col min="7173" max="7173" width="55.42578125" customWidth="1"/>
    <col min="7174" max="7174" width="15.28515625" customWidth="1"/>
    <col min="7175" max="7175" width="15.7109375" customWidth="1"/>
    <col min="7176" max="7176" width="5.85546875" customWidth="1"/>
    <col min="7177" max="7177" width="37.42578125" customWidth="1"/>
    <col min="7178" max="7179" width="3.7109375" customWidth="1"/>
    <col min="7428" max="7428" width="4.42578125" customWidth="1"/>
    <col min="7429" max="7429" width="55.42578125" customWidth="1"/>
    <col min="7430" max="7430" width="15.28515625" customWidth="1"/>
    <col min="7431" max="7431" width="15.7109375" customWidth="1"/>
    <col min="7432" max="7432" width="5.85546875" customWidth="1"/>
    <col min="7433" max="7433" width="37.42578125" customWidth="1"/>
    <col min="7434" max="7435" width="3.7109375" customWidth="1"/>
    <col min="7684" max="7684" width="4.42578125" customWidth="1"/>
    <col min="7685" max="7685" width="55.42578125" customWidth="1"/>
    <col min="7686" max="7686" width="15.28515625" customWidth="1"/>
    <col min="7687" max="7687" width="15.7109375" customWidth="1"/>
    <col min="7688" max="7688" width="5.85546875" customWidth="1"/>
    <col min="7689" max="7689" width="37.42578125" customWidth="1"/>
    <col min="7690" max="7691" width="3.7109375" customWidth="1"/>
    <col min="7940" max="7940" width="4.42578125" customWidth="1"/>
    <col min="7941" max="7941" width="55.42578125" customWidth="1"/>
    <col min="7942" max="7942" width="15.28515625" customWidth="1"/>
    <col min="7943" max="7943" width="15.7109375" customWidth="1"/>
    <col min="7944" max="7944" width="5.85546875" customWidth="1"/>
    <col min="7945" max="7945" width="37.42578125" customWidth="1"/>
    <col min="7946" max="7947" width="3.7109375" customWidth="1"/>
    <col min="8196" max="8196" width="4.42578125" customWidth="1"/>
    <col min="8197" max="8197" width="55.42578125" customWidth="1"/>
    <col min="8198" max="8198" width="15.28515625" customWidth="1"/>
    <col min="8199" max="8199" width="15.7109375" customWidth="1"/>
    <col min="8200" max="8200" width="5.85546875" customWidth="1"/>
    <col min="8201" max="8201" width="37.42578125" customWidth="1"/>
    <col min="8202" max="8203" width="3.7109375" customWidth="1"/>
    <col min="8452" max="8452" width="4.42578125" customWidth="1"/>
    <col min="8453" max="8453" width="55.42578125" customWidth="1"/>
    <col min="8454" max="8454" width="15.28515625" customWidth="1"/>
    <col min="8455" max="8455" width="15.7109375" customWidth="1"/>
    <col min="8456" max="8456" width="5.85546875" customWidth="1"/>
    <col min="8457" max="8457" width="37.42578125" customWidth="1"/>
    <col min="8458" max="8459" width="3.7109375" customWidth="1"/>
    <col min="8708" max="8708" width="4.42578125" customWidth="1"/>
    <col min="8709" max="8709" width="55.42578125" customWidth="1"/>
    <col min="8710" max="8710" width="15.28515625" customWidth="1"/>
    <col min="8711" max="8711" width="15.7109375" customWidth="1"/>
    <col min="8712" max="8712" width="5.85546875" customWidth="1"/>
    <col min="8713" max="8713" width="37.42578125" customWidth="1"/>
    <col min="8714" max="8715" width="3.7109375" customWidth="1"/>
    <col min="8964" max="8964" width="4.42578125" customWidth="1"/>
    <col min="8965" max="8965" width="55.42578125" customWidth="1"/>
    <col min="8966" max="8966" width="15.28515625" customWidth="1"/>
    <col min="8967" max="8967" width="15.7109375" customWidth="1"/>
    <col min="8968" max="8968" width="5.85546875" customWidth="1"/>
    <col min="8969" max="8969" width="37.42578125" customWidth="1"/>
    <col min="8970" max="8971" width="3.7109375" customWidth="1"/>
    <col min="9220" max="9220" width="4.42578125" customWidth="1"/>
    <col min="9221" max="9221" width="55.42578125" customWidth="1"/>
    <col min="9222" max="9222" width="15.28515625" customWidth="1"/>
    <col min="9223" max="9223" width="15.7109375" customWidth="1"/>
    <col min="9224" max="9224" width="5.85546875" customWidth="1"/>
    <col min="9225" max="9225" width="37.42578125" customWidth="1"/>
    <col min="9226" max="9227" width="3.7109375" customWidth="1"/>
    <col min="9476" max="9476" width="4.42578125" customWidth="1"/>
    <col min="9477" max="9477" width="55.42578125" customWidth="1"/>
    <col min="9478" max="9478" width="15.28515625" customWidth="1"/>
    <col min="9479" max="9479" width="15.7109375" customWidth="1"/>
    <col min="9480" max="9480" width="5.85546875" customWidth="1"/>
    <col min="9481" max="9481" width="37.42578125" customWidth="1"/>
    <col min="9482" max="9483" width="3.7109375" customWidth="1"/>
    <col min="9732" max="9732" width="4.42578125" customWidth="1"/>
    <col min="9733" max="9733" width="55.42578125" customWidth="1"/>
    <col min="9734" max="9734" width="15.28515625" customWidth="1"/>
    <col min="9735" max="9735" width="15.7109375" customWidth="1"/>
    <col min="9736" max="9736" width="5.85546875" customWidth="1"/>
    <col min="9737" max="9737" width="37.42578125" customWidth="1"/>
    <col min="9738" max="9739" width="3.7109375" customWidth="1"/>
    <col min="9988" max="9988" width="4.42578125" customWidth="1"/>
    <col min="9989" max="9989" width="55.42578125" customWidth="1"/>
    <col min="9990" max="9990" width="15.28515625" customWidth="1"/>
    <col min="9991" max="9991" width="15.7109375" customWidth="1"/>
    <col min="9992" max="9992" width="5.85546875" customWidth="1"/>
    <col min="9993" max="9993" width="37.42578125" customWidth="1"/>
    <col min="9994" max="9995" width="3.7109375" customWidth="1"/>
    <col min="10244" max="10244" width="4.42578125" customWidth="1"/>
    <col min="10245" max="10245" width="55.42578125" customWidth="1"/>
    <col min="10246" max="10246" width="15.28515625" customWidth="1"/>
    <col min="10247" max="10247" width="15.7109375" customWidth="1"/>
    <col min="10248" max="10248" width="5.85546875" customWidth="1"/>
    <col min="10249" max="10249" width="37.42578125" customWidth="1"/>
    <col min="10250" max="10251" width="3.7109375" customWidth="1"/>
    <col min="10500" max="10500" width="4.42578125" customWidth="1"/>
    <col min="10501" max="10501" width="55.42578125" customWidth="1"/>
    <col min="10502" max="10502" width="15.28515625" customWidth="1"/>
    <col min="10503" max="10503" width="15.7109375" customWidth="1"/>
    <col min="10504" max="10504" width="5.85546875" customWidth="1"/>
    <col min="10505" max="10505" width="37.42578125" customWidth="1"/>
    <col min="10506" max="10507" width="3.7109375" customWidth="1"/>
    <col min="10756" max="10756" width="4.42578125" customWidth="1"/>
    <col min="10757" max="10757" width="55.42578125" customWidth="1"/>
    <col min="10758" max="10758" width="15.28515625" customWidth="1"/>
    <col min="10759" max="10759" width="15.7109375" customWidth="1"/>
    <col min="10760" max="10760" width="5.85546875" customWidth="1"/>
    <col min="10761" max="10761" width="37.42578125" customWidth="1"/>
    <col min="10762" max="10763" width="3.7109375" customWidth="1"/>
    <col min="11012" max="11012" width="4.42578125" customWidth="1"/>
    <col min="11013" max="11013" width="55.42578125" customWidth="1"/>
    <col min="11014" max="11014" width="15.28515625" customWidth="1"/>
    <col min="11015" max="11015" width="15.7109375" customWidth="1"/>
    <col min="11016" max="11016" width="5.85546875" customWidth="1"/>
    <col min="11017" max="11017" width="37.42578125" customWidth="1"/>
    <col min="11018" max="11019" width="3.7109375" customWidth="1"/>
    <col min="11268" max="11268" width="4.42578125" customWidth="1"/>
    <col min="11269" max="11269" width="55.42578125" customWidth="1"/>
    <col min="11270" max="11270" width="15.28515625" customWidth="1"/>
    <col min="11271" max="11271" width="15.7109375" customWidth="1"/>
    <col min="11272" max="11272" width="5.85546875" customWidth="1"/>
    <col min="11273" max="11273" width="37.42578125" customWidth="1"/>
    <col min="11274" max="11275" width="3.7109375" customWidth="1"/>
    <col min="11524" max="11524" width="4.42578125" customWidth="1"/>
    <col min="11525" max="11525" width="55.42578125" customWidth="1"/>
    <col min="11526" max="11526" width="15.28515625" customWidth="1"/>
    <col min="11527" max="11527" width="15.7109375" customWidth="1"/>
    <col min="11528" max="11528" width="5.85546875" customWidth="1"/>
    <col min="11529" max="11529" width="37.42578125" customWidth="1"/>
    <col min="11530" max="11531" width="3.7109375" customWidth="1"/>
    <col min="11780" max="11780" width="4.42578125" customWidth="1"/>
    <col min="11781" max="11781" width="55.42578125" customWidth="1"/>
    <col min="11782" max="11782" width="15.28515625" customWidth="1"/>
    <col min="11783" max="11783" width="15.7109375" customWidth="1"/>
    <col min="11784" max="11784" width="5.85546875" customWidth="1"/>
    <col min="11785" max="11785" width="37.42578125" customWidth="1"/>
    <col min="11786" max="11787" width="3.7109375" customWidth="1"/>
    <col min="12036" max="12036" width="4.42578125" customWidth="1"/>
    <col min="12037" max="12037" width="55.42578125" customWidth="1"/>
    <col min="12038" max="12038" width="15.28515625" customWidth="1"/>
    <col min="12039" max="12039" width="15.7109375" customWidth="1"/>
    <col min="12040" max="12040" width="5.85546875" customWidth="1"/>
    <col min="12041" max="12041" width="37.42578125" customWidth="1"/>
    <col min="12042" max="12043" width="3.7109375" customWidth="1"/>
    <col min="12292" max="12292" width="4.42578125" customWidth="1"/>
    <col min="12293" max="12293" width="55.42578125" customWidth="1"/>
    <col min="12294" max="12294" width="15.28515625" customWidth="1"/>
    <col min="12295" max="12295" width="15.7109375" customWidth="1"/>
    <col min="12296" max="12296" width="5.85546875" customWidth="1"/>
    <col min="12297" max="12297" width="37.42578125" customWidth="1"/>
    <col min="12298" max="12299" width="3.7109375" customWidth="1"/>
    <col min="12548" max="12548" width="4.42578125" customWidth="1"/>
    <col min="12549" max="12549" width="55.42578125" customWidth="1"/>
    <col min="12550" max="12550" width="15.28515625" customWidth="1"/>
    <col min="12551" max="12551" width="15.7109375" customWidth="1"/>
    <col min="12552" max="12552" width="5.85546875" customWidth="1"/>
    <col min="12553" max="12553" width="37.42578125" customWidth="1"/>
    <col min="12554" max="12555" width="3.7109375" customWidth="1"/>
    <col min="12804" max="12804" width="4.42578125" customWidth="1"/>
    <col min="12805" max="12805" width="55.42578125" customWidth="1"/>
    <col min="12806" max="12806" width="15.28515625" customWidth="1"/>
    <col min="12807" max="12807" width="15.7109375" customWidth="1"/>
    <col min="12808" max="12808" width="5.85546875" customWidth="1"/>
    <col min="12809" max="12809" width="37.42578125" customWidth="1"/>
    <col min="12810" max="12811" width="3.7109375" customWidth="1"/>
    <col min="13060" max="13060" width="4.42578125" customWidth="1"/>
    <col min="13061" max="13061" width="55.42578125" customWidth="1"/>
    <col min="13062" max="13062" width="15.28515625" customWidth="1"/>
    <col min="13063" max="13063" width="15.7109375" customWidth="1"/>
    <col min="13064" max="13064" width="5.85546875" customWidth="1"/>
    <col min="13065" max="13065" width="37.42578125" customWidth="1"/>
    <col min="13066" max="13067" width="3.7109375" customWidth="1"/>
    <col min="13316" max="13316" width="4.42578125" customWidth="1"/>
    <col min="13317" max="13317" width="55.42578125" customWidth="1"/>
    <col min="13318" max="13318" width="15.28515625" customWidth="1"/>
    <col min="13319" max="13319" width="15.7109375" customWidth="1"/>
    <col min="13320" max="13320" width="5.85546875" customWidth="1"/>
    <col min="13321" max="13321" width="37.42578125" customWidth="1"/>
    <col min="13322" max="13323" width="3.7109375" customWidth="1"/>
    <col min="13572" max="13572" width="4.42578125" customWidth="1"/>
    <col min="13573" max="13573" width="55.42578125" customWidth="1"/>
    <col min="13574" max="13574" width="15.28515625" customWidth="1"/>
    <col min="13575" max="13575" width="15.7109375" customWidth="1"/>
    <col min="13576" max="13576" width="5.85546875" customWidth="1"/>
    <col min="13577" max="13577" width="37.42578125" customWidth="1"/>
    <col min="13578" max="13579" width="3.7109375" customWidth="1"/>
    <col min="13828" max="13828" width="4.42578125" customWidth="1"/>
    <col min="13829" max="13829" width="55.42578125" customWidth="1"/>
    <col min="13830" max="13830" width="15.28515625" customWidth="1"/>
    <col min="13831" max="13831" width="15.7109375" customWidth="1"/>
    <col min="13832" max="13832" width="5.85546875" customWidth="1"/>
    <col min="13833" max="13833" width="37.42578125" customWidth="1"/>
    <col min="13834" max="13835" width="3.7109375" customWidth="1"/>
    <col min="14084" max="14084" width="4.42578125" customWidth="1"/>
    <col min="14085" max="14085" width="55.42578125" customWidth="1"/>
    <col min="14086" max="14086" width="15.28515625" customWidth="1"/>
    <col min="14087" max="14087" width="15.7109375" customWidth="1"/>
    <col min="14088" max="14088" width="5.85546875" customWidth="1"/>
    <col min="14089" max="14089" width="37.42578125" customWidth="1"/>
    <col min="14090" max="14091" width="3.7109375" customWidth="1"/>
    <col min="14340" max="14340" width="4.42578125" customWidth="1"/>
    <col min="14341" max="14341" width="55.42578125" customWidth="1"/>
    <col min="14342" max="14342" width="15.28515625" customWidth="1"/>
    <col min="14343" max="14343" width="15.7109375" customWidth="1"/>
    <col min="14344" max="14344" width="5.85546875" customWidth="1"/>
    <col min="14345" max="14345" width="37.42578125" customWidth="1"/>
    <col min="14346" max="14347" width="3.7109375" customWidth="1"/>
    <col min="14596" max="14596" width="4.42578125" customWidth="1"/>
    <col min="14597" max="14597" width="55.42578125" customWidth="1"/>
    <col min="14598" max="14598" width="15.28515625" customWidth="1"/>
    <col min="14599" max="14599" width="15.7109375" customWidth="1"/>
    <col min="14600" max="14600" width="5.85546875" customWidth="1"/>
    <col min="14601" max="14601" width="37.42578125" customWidth="1"/>
    <col min="14602" max="14603" width="3.7109375" customWidth="1"/>
    <col min="14852" max="14852" width="4.42578125" customWidth="1"/>
    <col min="14853" max="14853" width="55.42578125" customWidth="1"/>
    <col min="14854" max="14854" width="15.28515625" customWidth="1"/>
    <col min="14855" max="14855" width="15.7109375" customWidth="1"/>
    <col min="14856" max="14856" width="5.85546875" customWidth="1"/>
    <col min="14857" max="14857" width="37.42578125" customWidth="1"/>
    <col min="14858" max="14859" width="3.7109375" customWidth="1"/>
    <col min="15108" max="15108" width="4.42578125" customWidth="1"/>
    <col min="15109" max="15109" width="55.42578125" customWidth="1"/>
    <col min="15110" max="15110" width="15.28515625" customWidth="1"/>
    <col min="15111" max="15111" width="15.7109375" customWidth="1"/>
    <col min="15112" max="15112" width="5.85546875" customWidth="1"/>
    <col min="15113" max="15113" width="37.42578125" customWidth="1"/>
    <col min="15114" max="15115" width="3.7109375" customWidth="1"/>
    <col min="15364" max="15364" width="4.42578125" customWidth="1"/>
    <col min="15365" max="15365" width="55.42578125" customWidth="1"/>
    <col min="15366" max="15366" width="15.28515625" customWidth="1"/>
    <col min="15367" max="15367" width="15.7109375" customWidth="1"/>
    <col min="15368" max="15368" width="5.85546875" customWidth="1"/>
    <col min="15369" max="15369" width="37.42578125" customWidth="1"/>
    <col min="15370" max="15371" width="3.7109375" customWidth="1"/>
    <col min="15620" max="15620" width="4.42578125" customWidth="1"/>
    <col min="15621" max="15621" width="55.42578125" customWidth="1"/>
    <col min="15622" max="15622" width="15.28515625" customWidth="1"/>
    <col min="15623" max="15623" width="15.7109375" customWidth="1"/>
    <col min="15624" max="15624" width="5.85546875" customWidth="1"/>
    <col min="15625" max="15625" width="37.42578125" customWidth="1"/>
    <col min="15626" max="15627" width="3.7109375" customWidth="1"/>
    <col min="15876" max="15876" width="4.42578125" customWidth="1"/>
    <col min="15877" max="15877" width="55.42578125" customWidth="1"/>
    <col min="15878" max="15878" width="15.28515625" customWidth="1"/>
    <col min="15879" max="15879" width="15.7109375" customWidth="1"/>
    <col min="15880" max="15880" width="5.85546875" customWidth="1"/>
    <col min="15881" max="15881" width="37.42578125" customWidth="1"/>
    <col min="15882" max="15883" width="3.7109375" customWidth="1"/>
    <col min="16132" max="16132" width="4.42578125" customWidth="1"/>
    <col min="16133" max="16133" width="55.42578125" customWidth="1"/>
    <col min="16134" max="16134" width="15.28515625" customWidth="1"/>
    <col min="16135" max="16135" width="15.7109375" customWidth="1"/>
    <col min="16136" max="16136" width="5.85546875" customWidth="1"/>
    <col min="16137" max="16137" width="37.42578125" customWidth="1"/>
    <col min="16138" max="16139" width="3.7109375" customWidth="1"/>
  </cols>
  <sheetData>
    <row r="1" spans="1:10" ht="29.25" customHeight="1" x14ac:dyDescent="0.5">
      <c r="A1" s="31" t="s">
        <v>96</v>
      </c>
      <c r="B1" s="1"/>
      <c r="C1" s="2"/>
      <c r="D1" s="2"/>
      <c r="E1" s="2"/>
      <c r="F1" s="2"/>
      <c r="G1" s="3"/>
      <c r="H1" s="4"/>
      <c r="I1" s="4"/>
      <c r="J1" s="5"/>
    </row>
    <row r="2" spans="1:10" ht="5.85" customHeight="1" x14ac:dyDescent="0.25">
      <c r="A2" s="6"/>
      <c r="B2" s="7"/>
      <c r="C2" s="8"/>
      <c r="D2" s="8"/>
      <c r="E2" s="8"/>
      <c r="F2" s="8"/>
      <c r="G2" s="8"/>
      <c r="H2" s="7"/>
      <c r="I2" s="7"/>
      <c r="J2" s="9"/>
    </row>
    <row r="3" spans="1:10" ht="18" customHeight="1" x14ac:dyDescent="0.3">
      <c r="A3" s="6"/>
      <c r="B3" s="35" t="s">
        <v>33</v>
      </c>
      <c r="C3" s="13"/>
      <c r="D3" s="8" t="s">
        <v>32</v>
      </c>
      <c r="E3" s="37"/>
      <c r="G3" s="8"/>
      <c r="H3" s="12"/>
      <c r="I3" s="7"/>
      <c r="J3" s="9"/>
    </row>
    <row r="4" spans="1:10" ht="5.85" customHeight="1" x14ac:dyDescent="0.25">
      <c r="A4" s="6"/>
      <c r="B4" s="36"/>
      <c r="C4" s="8"/>
      <c r="D4" s="8"/>
      <c r="E4" s="8"/>
      <c r="G4" s="8"/>
      <c r="H4" s="12"/>
      <c r="I4" s="7"/>
      <c r="J4" s="9"/>
    </row>
    <row r="5" spans="1:10" ht="18" customHeight="1" x14ac:dyDescent="0.3">
      <c r="A5" s="14"/>
      <c r="B5" s="35" t="s">
        <v>34</v>
      </c>
      <c r="C5" s="13"/>
      <c r="D5" s="8" t="s">
        <v>32</v>
      </c>
      <c r="E5" s="94" t="s">
        <v>270</v>
      </c>
      <c r="F5" s="95"/>
      <c r="G5" s="95"/>
      <c r="H5" s="96"/>
      <c r="I5" s="97"/>
      <c r="J5" s="9"/>
    </row>
    <row r="6" spans="1:10" ht="5.85" customHeight="1" x14ac:dyDescent="0.25">
      <c r="A6" s="6"/>
      <c r="B6" s="36"/>
      <c r="C6" s="8"/>
      <c r="D6" s="65"/>
      <c r="E6" s="8"/>
      <c r="F6" s="12"/>
      <c r="G6" s="7"/>
      <c r="H6" s="12"/>
      <c r="I6" s="7"/>
      <c r="J6" s="9"/>
    </row>
    <row r="7" spans="1:10" ht="18" customHeight="1" x14ac:dyDescent="0.3">
      <c r="A7" s="14"/>
      <c r="B7" s="35" t="s">
        <v>214</v>
      </c>
      <c r="C7" s="13"/>
      <c r="D7" s="65" t="s">
        <v>32</v>
      </c>
      <c r="E7" s="8"/>
      <c r="F7" s="12"/>
      <c r="G7" s="7"/>
      <c r="H7" s="12"/>
      <c r="I7" s="7"/>
      <c r="J7" s="9"/>
    </row>
    <row r="8" spans="1:10" ht="5.85" customHeight="1" x14ac:dyDescent="0.25">
      <c r="A8" s="14"/>
      <c r="B8" s="30"/>
      <c r="C8" s="8"/>
      <c r="D8" s="8"/>
      <c r="E8" s="8"/>
      <c r="F8" s="8"/>
      <c r="G8" s="8"/>
      <c r="H8" s="12"/>
      <c r="I8" s="7"/>
      <c r="J8" s="9"/>
    </row>
    <row r="9" spans="1:10" ht="16.7" customHeight="1" x14ac:dyDescent="0.25">
      <c r="A9" s="10">
        <v>1</v>
      </c>
      <c r="B9" s="11" t="s">
        <v>97</v>
      </c>
      <c r="C9" s="64" t="s">
        <v>61</v>
      </c>
      <c r="D9" s="64" t="s">
        <v>73</v>
      </c>
      <c r="E9" s="64" t="s">
        <v>74</v>
      </c>
      <c r="F9" s="64" t="s">
        <v>63</v>
      </c>
      <c r="G9" s="64" t="s">
        <v>62</v>
      </c>
      <c r="H9" s="12"/>
      <c r="I9" s="10" t="s">
        <v>0</v>
      </c>
      <c r="J9" s="9"/>
    </row>
    <row r="10" spans="1:10" ht="5.85" customHeight="1" thickBot="1" x14ac:dyDescent="0.3">
      <c r="A10" s="14"/>
      <c r="C10" s="8"/>
      <c r="D10" s="8"/>
      <c r="E10" s="8"/>
      <c r="F10" s="8"/>
      <c r="G10" s="8"/>
      <c r="H10" s="12"/>
      <c r="I10" s="54"/>
      <c r="J10" s="9"/>
    </row>
    <row r="11" spans="1:10" ht="18" customHeight="1" thickBot="1" x14ac:dyDescent="0.35">
      <c r="A11" s="14"/>
      <c r="B11" s="48" t="s">
        <v>123</v>
      </c>
      <c r="C11" s="49"/>
      <c r="D11" s="49"/>
      <c r="E11" s="49"/>
      <c r="F11" s="49"/>
      <c r="G11" s="50">
        <f t="shared" ref="G11" si="0">+C11*F11</f>
        <v>0</v>
      </c>
      <c r="H11" s="12"/>
      <c r="I11" s="55"/>
      <c r="J11" s="9"/>
    </row>
    <row r="12" spans="1:10" ht="5.85" customHeight="1" thickBot="1" x14ac:dyDescent="0.3">
      <c r="A12" s="6"/>
      <c r="B12" s="30"/>
      <c r="C12" s="8"/>
      <c r="D12" s="8"/>
      <c r="E12" s="8"/>
      <c r="F12" s="8"/>
      <c r="G12" s="8"/>
      <c r="H12" s="12"/>
      <c r="I12" s="54"/>
      <c r="J12" s="9"/>
    </row>
    <row r="13" spans="1:10" ht="18" customHeight="1" thickBot="1" x14ac:dyDescent="0.35">
      <c r="A13" s="14"/>
      <c r="B13" s="48" t="s">
        <v>124</v>
      </c>
      <c r="C13" s="49"/>
      <c r="D13" s="49"/>
      <c r="E13" s="49"/>
      <c r="F13" s="49"/>
      <c r="G13" s="50">
        <f t="shared" ref="G13" si="1">+C13*F13</f>
        <v>0</v>
      </c>
      <c r="H13" s="12"/>
      <c r="I13" s="55"/>
      <c r="J13" s="9"/>
    </row>
    <row r="14" spans="1:10" ht="5.85" customHeight="1" thickBot="1" x14ac:dyDescent="0.3">
      <c r="A14" s="6"/>
      <c r="B14" s="30"/>
      <c r="C14" s="8"/>
      <c r="D14" s="8"/>
      <c r="E14" s="8"/>
      <c r="F14" s="8"/>
      <c r="G14" s="8"/>
      <c r="H14" s="12"/>
      <c r="I14" s="54"/>
      <c r="J14" s="9"/>
    </row>
    <row r="15" spans="1:10" ht="18" customHeight="1" thickBot="1" x14ac:dyDescent="0.35">
      <c r="A15" s="14"/>
      <c r="B15" s="48" t="s">
        <v>107</v>
      </c>
      <c r="C15" s="49"/>
      <c r="D15" s="49"/>
      <c r="E15" s="49"/>
      <c r="F15" s="49"/>
      <c r="G15" s="50">
        <f t="shared" ref="G15" si="2">+C15*F15</f>
        <v>0</v>
      </c>
      <c r="H15" s="12"/>
      <c r="I15" s="55"/>
      <c r="J15" s="9"/>
    </row>
    <row r="16" spans="1:10" ht="5.85" customHeight="1" thickBot="1" x14ac:dyDescent="0.3">
      <c r="A16" s="6"/>
      <c r="B16" s="30"/>
      <c r="C16" s="8"/>
      <c r="D16" s="8"/>
      <c r="E16" s="8"/>
      <c r="F16" s="8"/>
      <c r="G16" s="8"/>
      <c r="H16" s="12"/>
      <c r="I16" s="54"/>
      <c r="J16" s="9"/>
    </row>
    <row r="17" spans="1:10" ht="18" customHeight="1" thickBot="1" x14ac:dyDescent="0.35">
      <c r="A17" s="14"/>
      <c r="B17" s="48" t="s">
        <v>108</v>
      </c>
      <c r="C17" s="49"/>
      <c r="D17" s="49"/>
      <c r="E17" s="49"/>
      <c r="F17" s="49"/>
      <c r="G17" s="50">
        <f t="shared" ref="G17" si="3">+C17*F17</f>
        <v>0</v>
      </c>
      <c r="H17" s="12"/>
      <c r="I17" s="55"/>
      <c r="J17" s="9"/>
    </row>
    <row r="18" spans="1:10" ht="5.85" customHeight="1" thickBot="1" x14ac:dyDescent="0.3">
      <c r="A18" s="6"/>
      <c r="B18" s="30"/>
      <c r="C18" s="8"/>
      <c r="D18" s="8"/>
      <c r="E18" s="8"/>
      <c r="F18" s="8"/>
      <c r="G18" s="8"/>
      <c r="H18" s="12"/>
      <c r="I18" s="54"/>
      <c r="J18" s="9"/>
    </row>
    <row r="19" spans="1:10" ht="18" customHeight="1" thickBot="1" x14ac:dyDescent="0.35">
      <c r="A19" s="14"/>
      <c r="B19" s="48" t="s">
        <v>98</v>
      </c>
      <c r="C19" s="49"/>
      <c r="D19" s="49"/>
      <c r="E19" s="49"/>
      <c r="F19" s="49"/>
      <c r="G19" s="50">
        <f t="shared" ref="G19" si="4">+C19*F19</f>
        <v>0</v>
      </c>
      <c r="H19" s="12"/>
      <c r="I19" s="55"/>
      <c r="J19" s="9"/>
    </row>
    <row r="20" spans="1:10" ht="5.85" customHeight="1" thickBot="1" x14ac:dyDescent="0.3">
      <c r="A20" s="6"/>
      <c r="B20" s="30"/>
      <c r="C20" s="8"/>
      <c r="D20" s="8"/>
      <c r="E20" s="8"/>
      <c r="F20" s="8"/>
      <c r="G20" s="8"/>
      <c r="H20" s="12"/>
      <c r="I20" s="54"/>
      <c r="J20" s="9"/>
    </row>
    <row r="21" spans="1:10" ht="18" customHeight="1" thickBot="1" x14ac:dyDescent="0.35">
      <c r="A21" s="14"/>
      <c r="B21" s="48" t="s">
        <v>99</v>
      </c>
      <c r="C21" s="49"/>
      <c r="D21" s="49"/>
      <c r="E21" s="49"/>
      <c r="F21" s="49"/>
      <c r="G21" s="50">
        <f t="shared" ref="G21" si="5">+C21*F21</f>
        <v>0</v>
      </c>
      <c r="H21" s="12"/>
      <c r="I21" s="55"/>
      <c r="J21" s="9"/>
    </row>
    <row r="22" spans="1:10" ht="5.85" customHeight="1" thickBot="1" x14ac:dyDescent="0.3">
      <c r="A22" s="6"/>
      <c r="B22" s="30"/>
      <c r="C22" s="8"/>
      <c r="D22" s="8"/>
      <c r="E22" s="8"/>
      <c r="F22" s="8"/>
      <c r="G22" s="8"/>
      <c r="H22" s="12"/>
      <c r="I22" s="54"/>
      <c r="J22" s="9"/>
    </row>
    <row r="23" spans="1:10" ht="18" customHeight="1" thickBot="1" x14ac:dyDescent="0.35">
      <c r="A23" s="14"/>
      <c r="B23" s="48" t="s">
        <v>100</v>
      </c>
      <c r="C23" s="49"/>
      <c r="D23" s="49"/>
      <c r="E23" s="49"/>
      <c r="F23" s="49"/>
      <c r="G23" s="50">
        <f t="shared" ref="G23" si="6">+C23*F23</f>
        <v>0</v>
      </c>
      <c r="H23" s="12"/>
      <c r="I23" s="55"/>
      <c r="J23" s="9"/>
    </row>
    <row r="24" spans="1:10" ht="5.85" customHeight="1" thickBot="1" x14ac:dyDescent="0.3">
      <c r="A24" s="6"/>
      <c r="B24" s="30"/>
      <c r="C24" s="8"/>
      <c r="D24" s="8"/>
      <c r="E24" s="8"/>
      <c r="F24" s="8"/>
      <c r="G24" s="8"/>
      <c r="H24" s="12"/>
      <c r="I24" s="54"/>
      <c r="J24" s="9"/>
    </row>
    <row r="25" spans="1:10" ht="18" customHeight="1" thickBot="1" x14ac:dyDescent="0.35">
      <c r="A25" s="14"/>
      <c r="B25" s="48" t="s">
        <v>101</v>
      </c>
      <c r="C25" s="49"/>
      <c r="D25" s="49"/>
      <c r="E25" s="49"/>
      <c r="F25" s="49"/>
      <c r="G25" s="50">
        <f t="shared" ref="G25" si="7">+C25*F25</f>
        <v>0</v>
      </c>
      <c r="H25" s="12"/>
      <c r="I25" s="55"/>
      <c r="J25" s="9"/>
    </row>
    <row r="26" spans="1:10" ht="5.85" customHeight="1" thickBot="1" x14ac:dyDescent="0.3">
      <c r="A26" s="6"/>
      <c r="B26" s="30"/>
      <c r="C26" s="8"/>
      <c r="D26" s="8"/>
      <c r="E26" s="8"/>
      <c r="F26" s="8"/>
      <c r="G26" s="8"/>
      <c r="H26" s="12"/>
      <c r="I26" s="54"/>
      <c r="J26" s="9"/>
    </row>
    <row r="27" spans="1:10" ht="18" customHeight="1" thickBot="1" x14ac:dyDescent="0.35">
      <c r="A27" s="14"/>
      <c r="B27" s="48" t="s">
        <v>102</v>
      </c>
      <c r="C27" s="49"/>
      <c r="D27" s="49"/>
      <c r="E27" s="49"/>
      <c r="F27" s="49"/>
      <c r="G27" s="50">
        <f t="shared" ref="G27" si="8">+C27*F27</f>
        <v>0</v>
      </c>
      <c r="H27" s="12"/>
      <c r="I27" s="55"/>
      <c r="J27" s="9"/>
    </row>
    <row r="28" spans="1:10" ht="5.85" customHeight="1" thickBot="1" x14ac:dyDescent="0.3">
      <c r="A28" s="6"/>
      <c r="B28" s="30"/>
      <c r="C28" s="8"/>
      <c r="D28" s="8"/>
      <c r="E28" s="8"/>
      <c r="F28" s="8"/>
      <c r="G28" s="8"/>
      <c r="H28" s="12"/>
      <c r="I28" s="54"/>
      <c r="J28" s="9"/>
    </row>
    <row r="29" spans="1:10" ht="18" customHeight="1" thickBot="1" x14ac:dyDescent="0.35">
      <c r="A29" s="14"/>
      <c r="B29" s="48" t="s">
        <v>103</v>
      </c>
      <c r="C29" s="49"/>
      <c r="D29" s="49"/>
      <c r="E29" s="49"/>
      <c r="F29" s="49"/>
      <c r="G29" s="50">
        <f t="shared" ref="G29" si="9">+C29*F29</f>
        <v>0</v>
      </c>
      <c r="H29" s="12"/>
      <c r="I29" s="55"/>
      <c r="J29" s="9"/>
    </row>
    <row r="30" spans="1:10" ht="5.85" customHeight="1" thickBot="1" x14ac:dyDescent="0.3">
      <c r="A30" s="6"/>
      <c r="B30" s="30"/>
      <c r="C30" s="8"/>
      <c r="D30" s="8"/>
      <c r="E30" s="8"/>
      <c r="F30" s="8"/>
      <c r="G30" s="8"/>
      <c r="H30" s="12"/>
      <c r="I30" s="54"/>
      <c r="J30" s="9"/>
    </row>
    <row r="31" spans="1:10" ht="18" customHeight="1" thickBot="1" x14ac:dyDescent="0.35">
      <c r="A31" s="14"/>
      <c r="B31" s="48" t="s">
        <v>104</v>
      </c>
      <c r="C31" s="49"/>
      <c r="D31" s="49"/>
      <c r="E31" s="49"/>
      <c r="F31" s="49"/>
      <c r="G31" s="50">
        <f t="shared" ref="G31" si="10">+C31*F31</f>
        <v>0</v>
      </c>
      <c r="H31" s="12"/>
      <c r="I31" s="55"/>
      <c r="J31" s="9"/>
    </row>
    <row r="32" spans="1:10" ht="5.85" customHeight="1" thickBot="1" x14ac:dyDescent="0.3">
      <c r="A32" s="6"/>
      <c r="B32" s="30"/>
      <c r="C32" s="8"/>
      <c r="D32" s="8"/>
      <c r="E32" s="8"/>
      <c r="F32" s="8"/>
      <c r="G32" s="8"/>
      <c r="H32" s="12"/>
      <c r="I32" s="54"/>
      <c r="J32" s="9"/>
    </row>
    <row r="33" spans="1:10" ht="18" customHeight="1" thickBot="1" x14ac:dyDescent="0.35">
      <c r="A33" s="14"/>
      <c r="B33" s="48" t="s">
        <v>105</v>
      </c>
      <c r="C33" s="49"/>
      <c r="D33" s="49"/>
      <c r="E33" s="49"/>
      <c r="F33" s="49"/>
      <c r="G33" s="50">
        <f t="shared" ref="G33" si="11">+C33*F33</f>
        <v>0</v>
      </c>
      <c r="H33" s="12"/>
      <c r="I33" s="55"/>
      <c r="J33" s="9"/>
    </row>
    <row r="34" spans="1:10" ht="5.85" customHeight="1" thickBot="1" x14ac:dyDescent="0.3">
      <c r="A34" s="6"/>
      <c r="B34" s="30"/>
      <c r="C34" s="8"/>
      <c r="D34" s="8"/>
      <c r="E34" s="8"/>
      <c r="F34" s="8"/>
      <c r="G34" s="8"/>
      <c r="H34" s="12"/>
      <c r="I34" s="54"/>
      <c r="J34" s="9"/>
    </row>
    <row r="35" spans="1:10" ht="18" customHeight="1" thickBot="1" x14ac:dyDescent="0.35">
      <c r="A35" s="14"/>
      <c r="B35" s="48" t="s">
        <v>106</v>
      </c>
      <c r="C35" s="49"/>
      <c r="D35" s="49"/>
      <c r="E35" s="49"/>
      <c r="F35" s="49"/>
      <c r="G35" s="50">
        <f t="shared" ref="G35" si="12">+C35*F35</f>
        <v>0</v>
      </c>
      <c r="H35" s="12"/>
      <c r="I35" s="55"/>
      <c r="J35" s="9"/>
    </row>
    <row r="36" spans="1:10" ht="5.85" customHeight="1" thickBot="1" x14ac:dyDescent="0.3">
      <c r="A36" s="6"/>
      <c r="B36" s="30"/>
      <c r="C36" s="8"/>
      <c r="D36" s="8"/>
      <c r="E36" s="8"/>
      <c r="F36" s="8"/>
      <c r="G36" s="8"/>
      <c r="H36" s="12"/>
      <c r="I36" s="54"/>
      <c r="J36" s="9"/>
    </row>
    <row r="37" spans="1:10" ht="18" customHeight="1" thickBot="1" x14ac:dyDescent="0.35">
      <c r="A37" s="14"/>
      <c r="B37" s="51" t="s">
        <v>49</v>
      </c>
      <c r="C37" s="49">
        <f>SUM(C11:C36)</f>
        <v>0</v>
      </c>
      <c r="D37" s="37" t="s">
        <v>139</v>
      </c>
      <c r="E37" s="37"/>
      <c r="F37" s="8"/>
      <c r="G37" s="50">
        <f>SUM(G11:G36)</f>
        <v>0</v>
      </c>
      <c r="H37" s="12"/>
      <c r="I37" s="55"/>
      <c r="J37" s="9"/>
    </row>
    <row r="38" spans="1:10" ht="5.85" customHeight="1" x14ac:dyDescent="0.25">
      <c r="A38" s="14"/>
      <c r="C38" s="8"/>
      <c r="D38" s="8"/>
      <c r="E38" s="8"/>
      <c r="F38" s="8"/>
      <c r="G38" s="8"/>
      <c r="H38" s="12"/>
      <c r="I38" s="54"/>
      <c r="J38" s="9"/>
    </row>
    <row r="39" spans="1:10" ht="16.7" customHeight="1" x14ac:dyDescent="0.25">
      <c r="A39" s="10">
        <v>2</v>
      </c>
      <c r="B39" s="11" t="s">
        <v>109</v>
      </c>
      <c r="C39" s="64" t="s">
        <v>61</v>
      </c>
      <c r="D39" s="64" t="s">
        <v>73</v>
      </c>
      <c r="E39" s="64" t="s">
        <v>74</v>
      </c>
      <c r="F39" s="64" t="s">
        <v>63</v>
      </c>
      <c r="G39" s="64" t="s">
        <v>62</v>
      </c>
      <c r="H39" s="12"/>
      <c r="I39" s="10" t="s">
        <v>0</v>
      </c>
      <c r="J39" s="9"/>
    </row>
    <row r="40" spans="1:10" ht="5.85" customHeight="1" thickBot="1" x14ac:dyDescent="0.3">
      <c r="A40" s="6"/>
      <c r="B40" s="7"/>
      <c r="C40" s="8"/>
      <c r="D40" s="8"/>
      <c r="E40" s="8"/>
      <c r="F40" s="8"/>
      <c r="G40" s="8"/>
      <c r="H40" s="12"/>
      <c r="I40" s="12"/>
      <c r="J40" s="9"/>
    </row>
    <row r="41" spans="1:10" ht="18" customHeight="1" thickBot="1" x14ac:dyDescent="0.35">
      <c r="A41" s="6"/>
      <c r="B41" s="52" t="s">
        <v>110</v>
      </c>
      <c r="C41" s="60"/>
      <c r="D41" s="60"/>
      <c r="E41" s="60"/>
      <c r="F41" s="60"/>
      <c r="G41" s="61">
        <f>+C41*F41</f>
        <v>0</v>
      </c>
      <c r="H41" s="62"/>
      <c r="I41" s="63"/>
      <c r="J41" s="9"/>
    </row>
    <row r="42" spans="1:10" ht="5.85" customHeight="1" thickBot="1" x14ac:dyDescent="0.3">
      <c r="A42" s="6"/>
      <c r="B42" s="30"/>
      <c r="C42" s="8"/>
      <c r="D42" s="8"/>
      <c r="E42" s="8"/>
      <c r="F42" s="8"/>
      <c r="G42" s="8"/>
      <c r="H42" s="12"/>
      <c r="I42" s="54"/>
      <c r="J42" s="9"/>
    </row>
    <row r="43" spans="1:10" ht="18" customHeight="1" thickBot="1" x14ac:dyDescent="0.35">
      <c r="A43" s="6"/>
      <c r="B43" s="48" t="s">
        <v>111</v>
      </c>
      <c r="C43" s="49"/>
      <c r="D43" s="49"/>
      <c r="E43" s="49"/>
      <c r="F43" s="49"/>
      <c r="G43" s="50">
        <f>+C43*F43</f>
        <v>0</v>
      </c>
      <c r="H43" s="12"/>
      <c r="I43" s="55"/>
      <c r="J43" s="9"/>
    </row>
    <row r="44" spans="1:10" ht="5.85" customHeight="1" thickBot="1" x14ac:dyDescent="0.3">
      <c r="A44" s="6"/>
      <c r="C44" s="8"/>
      <c r="D44" s="8"/>
      <c r="E44" s="8"/>
      <c r="F44" s="8"/>
      <c r="G44" s="8"/>
      <c r="H44" s="12"/>
      <c r="I44" s="54"/>
      <c r="J44" s="9"/>
    </row>
    <row r="45" spans="1:10" ht="18" customHeight="1" thickBot="1" x14ac:dyDescent="0.35">
      <c r="A45" s="14"/>
      <c r="B45" s="48" t="s">
        <v>112</v>
      </c>
      <c r="C45" s="49"/>
      <c r="D45" s="49"/>
      <c r="E45" s="49"/>
      <c r="F45" s="49"/>
      <c r="G45" s="50">
        <f>+C45*F45</f>
        <v>0</v>
      </c>
      <c r="H45" s="12"/>
      <c r="I45" s="55"/>
      <c r="J45" s="9"/>
    </row>
    <row r="46" spans="1:10" ht="5.85" customHeight="1" thickBot="1" x14ac:dyDescent="0.3">
      <c r="A46" s="14"/>
      <c r="C46" s="8"/>
      <c r="D46" s="8"/>
      <c r="E46" s="8"/>
      <c r="F46" s="8"/>
      <c r="G46" s="8"/>
      <c r="H46" s="12"/>
      <c r="I46" s="54"/>
      <c r="J46" s="9"/>
    </row>
    <row r="47" spans="1:10" ht="18" customHeight="1" thickBot="1" x14ac:dyDescent="0.35">
      <c r="A47" s="14"/>
      <c r="B47" s="48" t="s">
        <v>113</v>
      </c>
      <c r="C47" s="49"/>
      <c r="D47" s="49"/>
      <c r="E47" s="49"/>
      <c r="F47" s="49"/>
      <c r="G47" s="50">
        <f>+C47*F47</f>
        <v>0</v>
      </c>
      <c r="H47" s="12"/>
      <c r="I47" s="55"/>
      <c r="J47" s="9"/>
    </row>
    <row r="48" spans="1:10" ht="5.85" customHeight="1" thickBot="1" x14ac:dyDescent="0.3">
      <c r="A48" s="6"/>
      <c r="B48" s="7"/>
      <c r="C48" s="8"/>
      <c r="D48" s="8"/>
      <c r="E48" s="8"/>
      <c r="F48" s="8"/>
      <c r="G48" s="8"/>
      <c r="H48" s="12"/>
      <c r="I48" s="12"/>
      <c r="J48" s="9"/>
    </row>
    <row r="49" spans="1:10" ht="18" customHeight="1" thickBot="1" x14ac:dyDescent="0.35">
      <c r="A49" s="6"/>
      <c r="B49" s="48" t="s">
        <v>114</v>
      </c>
      <c r="C49" s="60"/>
      <c r="D49" s="60"/>
      <c r="E49" s="60"/>
      <c r="F49" s="60"/>
      <c r="G49" s="61">
        <f>+C49*F49</f>
        <v>0</v>
      </c>
      <c r="H49" s="62"/>
      <c r="I49" s="63"/>
      <c r="J49" s="9"/>
    </row>
    <row r="50" spans="1:10" ht="5.85" customHeight="1" thickBot="1" x14ac:dyDescent="0.3">
      <c r="A50" s="6"/>
      <c r="B50" s="7"/>
      <c r="C50" s="8"/>
      <c r="D50" s="8"/>
      <c r="E50" s="8"/>
      <c r="F50" s="8"/>
      <c r="G50" s="8"/>
      <c r="H50" s="12"/>
      <c r="I50" s="54"/>
      <c r="J50" s="9"/>
    </row>
    <row r="51" spans="1:10" ht="18" customHeight="1" thickBot="1" x14ac:dyDescent="0.35">
      <c r="A51" s="6"/>
      <c r="B51" s="52" t="s">
        <v>115</v>
      </c>
      <c r="C51" s="49"/>
      <c r="D51" s="49"/>
      <c r="E51" s="49"/>
      <c r="F51" s="49"/>
      <c r="G51" s="50">
        <f>+C51*F51</f>
        <v>0</v>
      </c>
      <c r="H51" s="12"/>
      <c r="I51" s="55"/>
      <c r="J51" s="9"/>
    </row>
    <row r="52" spans="1:10" ht="5.85" customHeight="1" thickBot="1" x14ac:dyDescent="0.3">
      <c r="A52" s="14"/>
      <c r="C52" s="8"/>
      <c r="D52" s="8"/>
      <c r="E52" s="8"/>
      <c r="F52" s="8"/>
      <c r="G52" s="8"/>
      <c r="H52" s="12"/>
      <c r="I52" s="54"/>
      <c r="J52" s="9"/>
    </row>
    <row r="53" spans="1:10" ht="18" customHeight="1" thickBot="1" x14ac:dyDescent="0.35">
      <c r="A53" s="14"/>
      <c r="B53" s="51" t="s">
        <v>49</v>
      </c>
      <c r="C53" s="49">
        <f>SUM(C41:C51)</f>
        <v>0</v>
      </c>
      <c r="D53" s="37" t="s">
        <v>139</v>
      </c>
      <c r="E53" s="37"/>
      <c r="F53" s="8"/>
      <c r="G53" s="50">
        <f>SUM(G41:G51)</f>
        <v>0</v>
      </c>
      <c r="H53" s="12"/>
      <c r="I53" s="55"/>
      <c r="J53" s="9"/>
    </row>
    <row r="54" spans="1:10" ht="5.85" customHeight="1" x14ac:dyDescent="0.25">
      <c r="A54" s="14"/>
      <c r="C54" s="8"/>
      <c r="D54" s="8"/>
      <c r="E54" s="8"/>
      <c r="F54" s="8"/>
      <c r="G54" s="8"/>
      <c r="H54" s="12"/>
      <c r="I54" s="54"/>
      <c r="J54" s="9"/>
    </row>
    <row r="55" spans="1:10" ht="16.7" customHeight="1" x14ac:dyDescent="0.25">
      <c r="A55" s="10">
        <v>3</v>
      </c>
      <c r="B55" s="11" t="s">
        <v>116</v>
      </c>
      <c r="C55" s="64" t="s">
        <v>61</v>
      </c>
      <c r="D55" s="64" t="s">
        <v>73</v>
      </c>
      <c r="E55" s="64" t="s">
        <v>74</v>
      </c>
      <c r="F55" s="64" t="s">
        <v>63</v>
      </c>
      <c r="G55" s="64" t="s">
        <v>62</v>
      </c>
      <c r="H55" s="12"/>
      <c r="I55" s="10" t="s">
        <v>0</v>
      </c>
      <c r="J55" s="9"/>
    </row>
    <row r="56" spans="1:10" ht="5.85" customHeight="1" x14ac:dyDescent="0.25">
      <c r="A56" s="6"/>
      <c r="B56" s="7"/>
      <c r="C56" s="8"/>
      <c r="D56" s="8"/>
      <c r="E56" s="8"/>
      <c r="F56" s="8"/>
      <c r="G56" s="8"/>
      <c r="H56" s="12"/>
      <c r="I56" s="12"/>
      <c r="J56" s="9"/>
    </row>
    <row r="57" spans="1:10" ht="5.85" customHeight="1" thickBot="1" x14ac:dyDescent="0.3">
      <c r="A57" s="6"/>
      <c r="B57" s="30"/>
      <c r="C57" s="8"/>
      <c r="D57" s="8"/>
      <c r="E57" s="8"/>
      <c r="F57" s="8"/>
      <c r="G57" s="8"/>
      <c r="H57" s="12"/>
      <c r="I57" s="54"/>
      <c r="J57" s="9"/>
    </row>
    <row r="58" spans="1:10" ht="18" customHeight="1" thickBot="1" x14ac:dyDescent="0.35">
      <c r="A58" s="14"/>
      <c r="B58" s="48" t="s">
        <v>117</v>
      </c>
      <c r="C58" s="49"/>
      <c r="D58" s="49"/>
      <c r="E58" s="49"/>
      <c r="F58" s="49"/>
      <c r="G58" s="50">
        <f>+C58*F58</f>
        <v>0</v>
      </c>
      <c r="H58" s="12"/>
      <c r="I58" s="55"/>
      <c r="J58" s="9"/>
    </row>
    <row r="59" spans="1:10" ht="5.85" customHeight="1" thickBot="1" x14ac:dyDescent="0.3">
      <c r="A59" s="14"/>
      <c r="C59" s="8"/>
      <c r="D59" s="8"/>
      <c r="E59" s="8"/>
      <c r="F59" s="8"/>
      <c r="G59" s="8"/>
      <c r="H59" s="12"/>
      <c r="I59" s="54"/>
      <c r="J59" s="9"/>
    </row>
    <row r="60" spans="1:10" ht="18" customHeight="1" thickBot="1" x14ac:dyDescent="0.35">
      <c r="A60" s="14"/>
      <c r="B60" s="48" t="s">
        <v>118</v>
      </c>
      <c r="C60" s="49"/>
      <c r="D60" s="49"/>
      <c r="E60" s="49"/>
      <c r="F60" s="49"/>
      <c r="G60" s="50">
        <f>+C60*F60</f>
        <v>0</v>
      </c>
      <c r="H60" s="12"/>
      <c r="I60" s="55"/>
      <c r="J60" s="9"/>
    </row>
    <row r="61" spans="1:10" ht="5.85" customHeight="1" thickBot="1" x14ac:dyDescent="0.3">
      <c r="A61" s="14"/>
      <c r="C61" s="8"/>
      <c r="D61" s="8"/>
      <c r="E61" s="8"/>
      <c r="F61" s="8"/>
      <c r="G61" s="8"/>
      <c r="H61" s="12"/>
      <c r="I61" s="54"/>
      <c r="J61" s="9"/>
    </row>
    <row r="62" spans="1:10" ht="18" customHeight="1" thickBot="1" x14ac:dyDescent="0.35">
      <c r="A62" s="14"/>
      <c r="B62" s="48" t="s">
        <v>119</v>
      </c>
      <c r="C62" s="49"/>
      <c r="D62" s="49"/>
      <c r="E62" s="49"/>
      <c r="F62" s="49"/>
      <c r="G62" s="50">
        <f>+C62*F62</f>
        <v>0</v>
      </c>
      <c r="H62" s="12"/>
      <c r="I62" s="55"/>
      <c r="J62" s="9"/>
    </row>
    <row r="63" spans="1:10" ht="5.85" customHeight="1" thickBot="1" x14ac:dyDescent="0.3">
      <c r="A63" s="14"/>
      <c r="C63" s="8"/>
      <c r="D63" s="8"/>
      <c r="E63" s="8"/>
      <c r="F63" s="8"/>
      <c r="G63" s="8"/>
      <c r="H63" s="12"/>
      <c r="I63" s="54"/>
      <c r="J63" s="9"/>
    </row>
    <row r="64" spans="1:10" ht="18" customHeight="1" thickBot="1" x14ac:dyDescent="0.35">
      <c r="A64" s="14"/>
      <c r="B64" s="48" t="s">
        <v>122</v>
      </c>
      <c r="C64" s="49"/>
      <c r="D64" s="49"/>
      <c r="E64" s="49"/>
      <c r="F64" s="49"/>
      <c r="G64" s="50">
        <f>+C64*F64</f>
        <v>0</v>
      </c>
      <c r="H64" s="12"/>
      <c r="I64" s="55"/>
      <c r="J64" s="9"/>
    </row>
    <row r="65" spans="1:10" ht="5.85" customHeight="1" thickBot="1" x14ac:dyDescent="0.3">
      <c r="A65" s="14"/>
      <c r="C65" s="8"/>
      <c r="D65" s="8"/>
      <c r="E65" s="8"/>
      <c r="F65" s="8"/>
      <c r="G65" s="8"/>
      <c r="H65" s="12"/>
      <c r="I65" s="54"/>
      <c r="J65" s="9"/>
    </row>
    <row r="66" spans="1:10" ht="18" customHeight="1" thickBot="1" x14ac:dyDescent="0.35">
      <c r="A66" s="14"/>
      <c r="B66" s="48" t="s">
        <v>120</v>
      </c>
      <c r="C66" s="49"/>
      <c r="D66" s="49"/>
      <c r="E66" s="49"/>
      <c r="F66" s="49"/>
      <c r="G66" s="50">
        <f>+C66*F66</f>
        <v>0</v>
      </c>
      <c r="H66" s="12"/>
      <c r="I66" s="55"/>
      <c r="J66" s="9"/>
    </row>
    <row r="67" spans="1:10" ht="5.85" customHeight="1" thickBot="1" x14ac:dyDescent="0.3">
      <c r="A67" s="14"/>
      <c r="C67" s="8"/>
      <c r="D67" s="8"/>
      <c r="E67" s="8"/>
      <c r="F67" s="8"/>
      <c r="G67" s="8"/>
      <c r="H67" s="12"/>
      <c r="I67" s="54"/>
      <c r="J67" s="9"/>
    </row>
    <row r="68" spans="1:10" ht="18" customHeight="1" thickBot="1" x14ac:dyDescent="0.35">
      <c r="A68" s="14"/>
      <c r="B68" s="48" t="s">
        <v>121</v>
      </c>
      <c r="C68" s="49"/>
      <c r="D68" s="49"/>
      <c r="E68" s="49"/>
      <c r="F68" s="49"/>
      <c r="G68" s="50">
        <f>+C68*F68</f>
        <v>0</v>
      </c>
      <c r="H68" s="12"/>
      <c r="I68" s="55"/>
      <c r="J68" s="9"/>
    </row>
    <row r="69" spans="1:10" ht="5.85" customHeight="1" thickBot="1" x14ac:dyDescent="0.3">
      <c r="A69" s="14"/>
      <c r="C69" s="8"/>
      <c r="D69" s="8"/>
      <c r="E69" s="8"/>
      <c r="F69" s="8"/>
      <c r="G69" s="8"/>
      <c r="H69" s="12"/>
      <c r="I69" s="54"/>
      <c r="J69" s="9"/>
    </row>
    <row r="70" spans="1:10" ht="18" customHeight="1" thickBot="1" x14ac:dyDescent="0.35">
      <c r="A70" s="14"/>
      <c r="B70" s="51" t="s">
        <v>49</v>
      </c>
      <c r="C70" s="49">
        <f>SUM(C58:C68)</f>
        <v>0</v>
      </c>
      <c r="D70" s="37" t="s">
        <v>139</v>
      </c>
      <c r="E70" s="37"/>
      <c r="F70" s="8"/>
      <c r="G70" s="50">
        <f>SUM(G58:G68)</f>
        <v>0</v>
      </c>
      <c r="H70" s="12"/>
      <c r="I70" s="55"/>
      <c r="J70" s="9"/>
    </row>
    <row r="71" spans="1:10" ht="5.85" customHeight="1" x14ac:dyDescent="0.25">
      <c r="A71" s="14"/>
      <c r="C71" s="8"/>
      <c r="D71" s="8"/>
      <c r="E71" s="8"/>
      <c r="F71" s="8"/>
      <c r="G71" s="8"/>
      <c r="H71" s="12"/>
      <c r="I71" s="54"/>
      <c r="J71" s="9"/>
    </row>
    <row r="72" spans="1:10" ht="16.7" customHeight="1" x14ac:dyDescent="0.25">
      <c r="A72" s="10">
        <v>4</v>
      </c>
      <c r="B72" s="11" t="s">
        <v>125</v>
      </c>
      <c r="C72" s="64" t="s">
        <v>61</v>
      </c>
      <c r="D72" s="64" t="s">
        <v>73</v>
      </c>
      <c r="E72" s="64" t="s">
        <v>74</v>
      </c>
      <c r="F72" s="64" t="s">
        <v>63</v>
      </c>
      <c r="G72" s="64" t="s">
        <v>62</v>
      </c>
      <c r="H72" s="12"/>
      <c r="I72" s="10" t="s">
        <v>0</v>
      </c>
      <c r="J72" s="9"/>
    </row>
    <row r="73" spans="1:10" ht="5.85" customHeight="1" thickBot="1" x14ac:dyDescent="0.3">
      <c r="A73" s="6"/>
      <c r="B73" s="7"/>
      <c r="C73" s="8"/>
      <c r="D73" s="8"/>
      <c r="E73" s="8"/>
      <c r="F73" s="8"/>
      <c r="G73" s="8"/>
      <c r="H73" s="12"/>
      <c r="I73" s="12"/>
      <c r="J73" s="9"/>
    </row>
    <row r="74" spans="1:10" ht="18" customHeight="1" thickBot="1" x14ac:dyDescent="0.35">
      <c r="A74" s="14"/>
      <c r="B74" s="48" t="s">
        <v>126</v>
      </c>
      <c r="C74" s="49"/>
      <c r="D74" s="49"/>
      <c r="E74" s="49"/>
      <c r="F74" s="49"/>
      <c r="G74" s="50">
        <f>+C74*F74</f>
        <v>0</v>
      </c>
      <c r="H74" s="12"/>
      <c r="I74" s="55"/>
      <c r="J74" s="9"/>
    </row>
    <row r="75" spans="1:10" ht="5.85" customHeight="1" thickBot="1" x14ac:dyDescent="0.3">
      <c r="A75" s="14"/>
      <c r="B75" s="29"/>
      <c r="C75" s="8"/>
      <c r="D75" s="8"/>
      <c r="E75" s="8"/>
      <c r="F75" s="8"/>
      <c r="G75" s="8"/>
      <c r="H75" s="12"/>
      <c r="I75" s="54"/>
      <c r="J75" s="9"/>
    </row>
    <row r="76" spans="1:10" ht="18" customHeight="1" thickBot="1" x14ac:dyDescent="0.35">
      <c r="A76" s="14"/>
      <c r="B76" s="48" t="s">
        <v>127</v>
      </c>
      <c r="C76" s="49"/>
      <c r="D76" s="49"/>
      <c r="E76" s="49"/>
      <c r="F76" s="49"/>
      <c r="G76" s="50">
        <f>+C76*F76</f>
        <v>0</v>
      </c>
      <c r="H76" s="12"/>
      <c r="I76" s="55"/>
      <c r="J76" s="9"/>
    </row>
    <row r="77" spans="1:10" ht="5.85" customHeight="1" thickBot="1" x14ac:dyDescent="0.3">
      <c r="A77" s="14"/>
      <c r="C77" s="8"/>
      <c r="D77" s="8"/>
      <c r="E77" s="8"/>
      <c r="F77" s="8"/>
      <c r="G77" s="8"/>
      <c r="H77" s="12"/>
      <c r="I77" s="54"/>
      <c r="J77" s="9"/>
    </row>
    <row r="78" spans="1:10" ht="18" customHeight="1" thickBot="1" x14ac:dyDescent="0.35">
      <c r="A78" s="14"/>
      <c r="B78" s="48" t="s">
        <v>128</v>
      </c>
      <c r="C78" s="49"/>
      <c r="D78" s="49"/>
      <c r="E78" s="49"/>
      <c r="F78" s="49"/>
      <c r="G78" s="50">
        <f>+C78*F78</f>
        <v>0</v>
      </c>
      <c r="H78" s="12"/>
      <c r="I78" s="55"/>
      <c r="J78" s="9"/>
    </row>
    <row r="79" spans="1:10" ht="5.85" customHeight="1" thickBot="1" x14ac:dyDescent="0.3">
      <c r="A79" s="14"/>
      <c r="C79" s="8"/>
      <c r="D79" s="8"/>
      <c r="E79" s="8"/>
      <c r="F79" s="8"/>
      <c r="G79" s="8"/>
      <c r="H79" s="12"/>
      <c r="I79" s="54"/>
      <c r="J79" s="9"/>
    </row>
    <row r="80" spans="1:10" ht="18" customHeight="1" thickBot="1" x14ac:dyDescent="0.35">
      <c r="A80" s="14"/>
      <c r="B80" s="48" t="s">
        <v>129</v>
      </c>
      <c r="C80" s="49"/>
      <c r="D80" s="49"/>
      <c r="E80" s="49"/>
      <c r="F80" s="49"/>
      <c r="G80" s="50">
        <f>+C80*F80</f>
        <v>0</v>
      </c>
      <c r="H80" s="12"/>
      <c r="I80" s="55"/>
      <c r="J80" s="9"/>
    </row>
    <row r="81" spans="1:10" ht="5.85" customHeight="1" thickBot="1" x14ac:dyDescent="0.3">
      <c r="A81" s="14"/>
      <c r="C81" s="8"/>
      <c r="D81" s="8"/>
      <c r="E81" s="8"/>
      <c r="F81" s="8"/>
      <c r="G81" s="8"/>
      <c r="H81" s="12"/>
      <c r="I81" s="54"/>
      <c r="J81" s="9"/>
    </row>
    <row r="82" spans="1:10" ht="18" customHeight="1" thickBot="1" x14ac:dyDescent="0.35">
      <c r="A82" s="14"/>
      <c r="B82" s="51" t="s">
        <v>49</v>
      </c>
      <c r="C82" s="49">
        <f>SUM(C74:C80)</f>
        <v>0</v>
      </c>
      <c r="D82" s="37" t="s">
        <v>139</v>
      </c>
      <c r="E82" s="37"/>
      <c r="F82" s="8"/>
      <c r="G82" s="50">
        <f>SUM(G74:G80)</f>
        <v>0</v>
      </c>
      <c r="H82" s="12"/>
      <c r="I82" s="55"/>
      <c r="J82" s="9"/>
    </row>
    <row r="83" spans="1:10" ht="5.85" customHeight="1" x14ac:dyDescent="0.25">
      <c r="A83" s="14"/>
      <c r="C83" s="8"/>
      <c r="D83" s="8"/>
      <c r="E83" s="8"/>
      <c r="F83" s="8"/>
      <c r="G83" s="8"/>
      <c r="H83" s="12"/>
      <c r="I83" s="54"/>
      <c r="J83" s="9"/>
    </row>
    <row r="84" spans="1:10" ht="16.7" customHeight="1" x14ac:dyDescent="0.25">
      <c r="A84" s="10">
        <v>5</v>
      </c>
      <c r="B84" s="11" t="s">
        <v>130</v>
      </c>
      <c r="C84" s="64" t="s">
        <v>61</v>
      </c>
      <c r="D84" s="64"/>
      <c r="E84" s="64"/>
      <c r="F84" s="64" t="s">
        <v>63</v>
      </c>
      <c r="G84" s="64" t="s">
        <v>62</v>
      </c>
      <c r="H84" s="12"/>
      <c r="I84" s="10" t="s">
        <v>0</v>
      </c>
      <c r="J84" s="9"/>
    </row>
    <row r="85" spans="1:10" ht="5.85" customHeight="1" thickBot="1" x14ac:dyDescent="0.3">
      <c r="A85" s="14"/>
      <c r="C85" s="8"/>
      <c r="D85" s="8"/>
      <c r="E85" s="8"/>
      <c r="F85" s="8"/>
      <c r="G85" s="8"/>
      <c r="H85" s="12"/>
      <c r="I85" s="15"/>
      <c r="J85" s="9"/>
    </row>
    <row r="86" spans="1:10" ht="18" customHeight="1" thickBot="1" x14ac:dyDescent="0.35">
      <c r="A86" s="14"/>
      <c r="B86" s="48" t="s">
        <v>131</v>
      </c>
      <c r="C86" s="49"/>
      <c r="D86" s="49"/>
      <c r="E86" s="49"/>
      <c r="F86" s="49"/>
      <c r="G86" s="50">
        <f>+C86*F86</f>
        <v>0</v>
      </c>
      <c r="H86" s="12"/>
      <c r="I86" s="55"/>
      <c r="J86" s="9"/>
    </row>
    <row r="87" spans="1:10" ht="5.85" customHeight="1" thickBot="1" x14ac:dyDescent="0.3">
      <c r="A87" s="14"/>
      <c r="C87" s="8"/>
      <c r="D87" s="8"/>
      <c r="E87" s="8"/>
      <c r="F87" s="8"/>
      <c r="G87" s="8"/>
      <c r="H87" s="12"/>
      <c r="I87" s="54"/>
      <c r="J87" s="9"/>
    </row>
    <row r="88" spans="1:10" ht="18" customHeight="1" thickBot="1" x14ac:dyDescent="0.35">
      <c r="A88" s="14"/>
      <c r="B88" s="48" t="s">
        <v>132</v>
      </c>
      <c r="C88" s="49"/>
      <c r="D88" s="49"/>
      <c r="E88" s="49"/>
      <c r="F88" s="49"/>
      <c r="G88" s="50">
        <f>+C88*F88</f>
        <v>0</v>
      </c>
      <c r="H88" s="12"/>
      <c r="I88" s="55"/>
      <c r="J88" s="9"/>
    </row>
    <row r="89" spans="1:10" ht="5.85" customHeight="1" thickBot="1" x14ac:dyDescent="0.3">
      <c r="A89" s="14"/>
      <c r="C89" s="8"/>
      <c r="D89" s="8"/>
      <c r="E89" s="8"/>
      <c r="F89" s="8"/>
      <c r="G89" s="8"/>
      <c r="H89" s="12"/>
      <c r="I89" s="54"/>
      <c r="J89" s="9"/>
    </row>
    <row r="90" spans="1:10" ht="18" customHeight="1" thickBot="1" x14ac:dyDescent="0.35">
      <c r="A90" s="14"/>
      <c r="B90" s="48" t="s">
        <v>352</v>
      </c>
      <c r="C90" s="49"/>
      <c r="D90" s="49"/>
      <c r="E90" s="49"/>
      <c r="F90" s="49"/>
      <c r="G90" s="50">
        <f>+C90*F90</f>
        <v>0</v>
      </c>
      <c r="H90" s="12"/>
      <c r="I90" s="55"/>
      <c r="J90" s="9"/>
    </row>
    <row r="91" spans="1:10" ht="5.85" customHeight="1" thickBot="1" x14ac:dyDescent="0.3">
      <c r="A91" s="14"/>
      <c r="C91" s="8"/>
      <c r="D91" s="8"/>
      <c r="E91" s="8"/>
      <c r="F91" s="8"/>
      <c r="G91" s="8"/>
      <c r="H91" s="12"/>
      <c r="I91" s="54"/>
      <c r="J91" s="9"/>
    </row>
    <row r="92" spans="1:10" ht="18" customHeight="1" thickBot="1" x14ac:dyDescent="0.35">
      <c r="A92" s="14"/>
      <c r="B92" s="51" t="s">
        <v>49</v>
      </c>
      <c r="C92" s="49">
        <f>SUM(C86:C90)</f>
        <v>0</v>
      </c>
      <c r="D92" s="37"/>
      <c r="E92" s="37"/>
      <c r="F92" s="8"/>
      <c r="G92" s="50">
        <f>SUM(G86:G90)</f>
        <v>0</v>
      </c>
      <c r="H92" s="12"/>
      <c r="I92" s="55"/>
      <c r="J92" s="9"/>
    </row>
    <row r="93" spans="1:10" ht="5.85" customHeight="1" x14ac:dyDescent="0.25">
      <c r="A93" s="14"/>
      <c r="C93" s="8"/>
      <c r="D93" s="8"/>
      <c r="E93" s="8"/>
      <c r="F93" s="8"/>
      <c r="G93" s="8"/>
      <c r="H93" s="12"/>
      <c r="I93" s="15"/>
      <c r="J93" s="9"/>
    </row>
    <row r="94" spans="1:10" ht="5.85" customHeight="1" x14ac:dyDescent="0.25">
      <c r="A94" s="14"/>
      <c r="B94" s="30"/>
      <c r="C94" s="8"/>
      <c r="D94" s="8"/>
      <c r="E94" s="8"/>
      <c r="F94" s="8"/>
      <c r="G94" s="8"/>
      <c r="H94" s="12"/>
      <c r="I94" s="7"/>
      <c r="J94" s="9"/>
    </row>
    <row r="95" spans="1:10" ht="16.7" customHeight="1" x14ac:dyDescent="0.25">
      <c r="A95" s="10">
        <v>6</v>
      </c>
      <c r="B95" s="11" t="s">
        <v>16</v>
      </c>
      <c r="C95" s="64" t="s">
        <v>61</v>
      </c>
      <c r="D95" s="64" t="s">
        <v>73</v>
      </c>
      <c r="E95" s="64" t="s">
        <v>74</v>
      </c>
      <c r="F95" s="64" t="s">
        <v>63</v>
      </c>
      <c r="G95" s="64" t="s">
        <v>62</v>
      </c>
      <c r="H95" s="12"/>
      <c r="I95" s="10" t="s">
        <v>0</v>
      </c>
      <c r="J95" s="9"/>
    </row>
    <row r="96" spans="1:10" ht="5.85" customHeight="1" thickBot="1" x14ac:dyDescent="0.3">
      <c r="A96" s="14"/>
      <c r="C96" s="8"/>
      <c r="D96" s="8"/>
      <c r="E96" s="8"/>
      <c r="F96" s="8"/>
      <c r="G96" s="8"/>
      <c r="H96" s="12"/>
      <c r="I96" s="54"/>
      <c r="J96" s="9"/>
    </row>
    <row r="97" spans="1:10" ht="18" customHeight="1" thickBot="1" x14ac:dyDescent="0.35">
      <c r="A97" s="14"/>
      <c r="B97" s="48" t="s">
        <v>133</v>
      </c>
      <c r="C97" s="49"/>
      <c r="D97" s="49"/>
      <c r="E97" s="49"/>
      <c r="F97" s="49"/>
      <c r="G97" s="50">
        <f t="shared" ref="G97" si="13">+C97*F97</f>
        <v>0</v>
      </c>
      <c r="H97" s="12"/>
      <c r="I97" s="55"/>
      <c r="J97" s="9"/>
    </row>
    <row r="98" spans="1:10" ht="5.85" customHeight="1" thickBot="1" x14ac:dyDescent="0.3">
      <c r="A98" s="6"/>
      <c r="B98" s="30"/>
      <c r="C98" s="8"/>
      <c r="D98" s="8"/>
      <c r="E98" s="8"/>
      <c r="F98" s="8"/>
      <c r="G98" s="8"/>
      <c r="H98" s="12"/>
      <c r="I98" s="54"/>
      <c r="J98" s="9"/>
    </row>
    <row r="99" spans="1:10" ht="18" customHeight="1" thickBot="1" x14ac:dyDescent="0.35">
      <c r="A99" s="14"/>
      <c r="B99" s="48" t="s">
        <v>134</v>
      </c>
      <c r="C99" s="49"/>
      <c r="D99" s="49"/>
      <c r="E99" s="49"/>
      <c r="F99" s="49"/>
      <c r="G99" s="50">
        <f t="shared" ref="G99" si="14">+C99*F99</f>
        <v>0</v>
      </c>
      <c r="H99" s="12"/>
      <c r="I99" s="55"/>
      <c r="J99" s="9"/>
    </row>
    <row r="100" spans="1:10" ht="5.85" customHeight="1" thickBot="1" x14ac:dyDescent="0.3">
      <c r="A100" s="6"/>
      <c r="B100" s="30"/>
      <c r="C100" s="8"/>
      <c r="D100" s="8"/>
      <c r="E100" s="8"/>
      <c r="F100" s="8"/>
      <c r="G100" s="8"/>
      <c r="H100" s="12"/>
      <c r="I100" s="54"/>
      <c r="J100" s="9"/>
    </row>
    <row r="101" spans="1:10" ht="18" customHeight="1" thickBot="1" x14ac:dyDescent="0.35">
      <c r="A101" s="14"/>
      <c r="B101" s="48" t="s">
        <v>3</v>
      </c>
      <c r="C101" s="49"/>
      <c r="D101" s="49"/>
      <c r="E101" s="49"/>
      <c r="F101" s="49"/>
      <c r="G101" s="50">
        <f t="shared" ref="G101" si="15">+C101*F101</f>
        <v>0</v>
      </c>
      <c r="H101" s="12"/>
      <c r="I101" s="55"/>
      <c r="J101" s="9"/>
    </row>
    <row r="102" spans="1:10" ht="5.85" customHeight="1" thickBot="1" x14ac:dyDescent="0.3">
      <c r="A102" s="6"/>
      <c r="B102" s="30"/>
      <c r="C102" s="8"/>
      <c r="D102" s="8"/>
      <c r="E102" s="8"/>
      <c r="F102" s="8"/>
      <c r="G102" s="8"/>
      <c r="H102" s="12"/>
      <c r="I102" s="54"/>
      <c r="J102" s="9"/>
    </row>
    <row r="103" spans="1:10" ht="18" customHeight="1" thickBot="1" x14ac:dyDescent="0.35">
      <c r="A103" s="14"/>
      <c r="B103" s="48" t="s">
        <v>135</v>
      </c>
      <c r="C103" s="49"/>
      <c r="D103" s="49"/>
      <c r="E103" s="49"/>
      <c r="F103" s="49"/>
      <c r="G103" s="50">
        <f t="shared" ref="G103" si="16">+C103*F103</f>
        <v>0</v>
      </c>
      <c r="H103" s="12"/>
      <c r="I103" s="55"/>
      <c r="J103" s="9"/>
    </row>
    <row r="104" spans="1:10" ht="5.85" customHeight="1" thickBot="1" x14ac:dyDescent="0.3">
      <c r="A104" s="6"/>
      <c r="B104" s="30"/>
      <c r="C104" s="8"/>
      <c r="D104" s="8"/>
      <c r="E104" s="8"/>
      <c r="F104" s="8"/>
      <c r="G104" s="8"/>
      <c r="H104" s="12"/>
      <c r="I104" s="54"/>
      <c r="J104" s="9"/>
    </row>
    <row r="105" spans="1:10" ht="18" customHeight="1" thickBot="1" x14ac:dyDescent="0.35">
      <c r="A105" s="14"/>
      <c r="B105" s="48" t="s">
        <v>273</v>
      </c>
      <c r="C105" s="49"/>
      <c r="D105" s="49"/>
      <c r="E105" s="49"/>
      <c r="F105" s="49"/>
      <c r="G105" s="50">
        <f t="shared" ref="G105" si="17">+C105*F105</f>
        <v>0</v>
      </c>
      <c r="H105" s="12"/>
      <c r="I105" s="55"/>
      <c r="J105" s="9"/>
    </row>
    <row r="106" spans="1:10" ht="5.85" customHeight="1" thickBot="1" x14ac:dyDescent="0.3">
      <c r="A106" s="6"/>
      <c r="B106" s="30"/>
      <c r="C106" s="8"/>
      <c r="D106" s="8"/>
      <c r="E106" s="8"/>
      <c r="F106" s="8"/>
      <c r="G106" s="8"/>
      <c r="H106" s="12"/>
      <c r="I106" s="54"/>
      <c r="J106" s="9"/>
    </row>
    <row r="107" spans="1:10" ht="18" customHeight="1" thickBot="1" x14ac:dyDescent="0.35">
      <c r="A107" s="14"/>
      <c r="B107" s="48" t="s">
        <v>272</v>
      </c>
      <c r="C107" s="49"/>
      <c r="D107" s="49"/>
      <c r="E107" s="49"/>
      <c r="F107" s="49"/>
      <c r="G107" s="50">
        <f t="shared" ref="G107" si="18">+C107*F107</f>
        <v>0</v>
      </c>
      <c r="H107" s="12"/>
      <c r="I107" s="55"/>
      <c r="J107" s="9"/>
    </row>
    <row r="108" spans="1:10" ht="5.85" customHeight="1" thickBot="1" x14ac:dyDescent="0.3">
      <c r="A108" s="6"/>
      <c r="B108" s="30"/>
      <c r="C108" s="8"/>
      <c r="D108" s="8"/>
      <c r="E108" s="8"/>
      <c r="F108" s="8"/>
      <c r="G108" s="8"/>
      <c r="H108" s="12"/>
      <c r="I108" s="54"/>
      <c r="J108" s="9"/>
    </row>
    <row r="109" spans="1:10" ht="18" customHeight="1" thickBot="1" x14ac:dyDescent="0.35">
      <c r="A109" s="14"/>
      <c r="B109" s="48" t="s">
        <v>274</v>
      </c>
      <c r="C109" s="49"/>
      <c r="D109" s="49"/>
      <c r="E109" s="49"/>
      <c r="F109" s="49"/>
      <c r="G109" s="50">
        <f t="shared" ref="G109" si="19">+C109*F109</f>
        <v>0</v>
      </c>
      <c r="H109" s="12"/>
      <c r="I109" s="55"/>
      <c r="J109" s="9"/>
    </row>
    <row r="110" spans="1:10" ht="5.85" customHeight="1" thickBot="1" x14ac:dyDescent="0.3">
      <c r="A110" s="6"/>
      <c r="B110" s="30"/>
      <c r="C110" s="8"/>
      <c r="D110" s="8"/>
      <c r="E110" s="8"/>
      <c r="F110" s="8"/>
      <c r="G110" s="8"/>
      <c r="H110" s="12"/>
      <c r="I110" s="54"/>
      <c r="J110" s="9"/>
    </row>
    <row r="111" spans="1:10" ht="18" customHeight="1" thickBot="1" x14ac:dyDescent="0.35">
      <c r="A111" s="14"/>
      <c r="B111" s="48" t="s">
        <v>142</v>
      </c>
      <c r="C111" s="49"/>
      <c r="D111" s="49"/>
      <c r="E111" s="49"/>
      <c r="F111" s="49"/>
      <c r="G111" s="50">
        <f t="shared" ref="G111" si="20">+C111*F111</f>
        <v>0</v>
      </c>
      <c r="H111" s="12"/>
      <c r="I111" s="55"/>
      <c r="J111" s="9"/>
    </row>
    <row r="112" spans="1:10" ht="5.85" customHeight="1" thickBot="1" x14ac:dyDescent="0.3">
      <c r="A112" s="6"/>
      <c r="B112" s="30"/>
      <c r="C112" s="8"/>
      <c r="D112" s="8"/>
      <c r="E112" s="8"/>
      <c r="F112" s="8"/>
      <c r="G112" s="8"/>
      <c r="H112" s="12"/>
      <c r="I112" s="54"/>
      <c r="J112" s="9"/>
    </row>
    <row r="113" spans="1:10" ht="18" customHeight="1" thickBot="1" x14ac:dyDescent="0.35">
      <c r="A113" s="14"/>
      <c r="B113" s="48" t="s">
        <v>137</v>
      </c>
      <c r="C113" s="49"/>
      <c r="D113" s="49"/>
      <c r="E113" s="49"/>
      <c r="F113" s="49"/>
      <c r="G113" s="50">
        <f t="shared" ref="G113" si="21">+C113*F113</f>
        <v>0</v>
      </c>
      <c r="H113" s="12"/>
      <c r="I113" s="55"/>
      <c r="J113" s="9"/>
    </row>
    <row r="114" spans="1:10" ht="5.85" customHeight="1" thickBot="1" x14ac:dyDescent="0.3">
      <c r="A114" s="6"/>
      <c r="B114" s="30"/>
      <c r="C114" s="8"/>
      <c r="D114" s="8"/>
      <c r="E114" s="8"/>
      <c r="F114" s="8"/>
      <c r="G114" s="8"/>
      <c r="H114" s="12"/>
      <c r="I114" s="54"/>
      <c r="J114" s="9"/>
    </row>
    <row r="115" spans="1:10" ht="18" customHeight="1" thickBot="1" x14ac:dyDescent="0.35">
      <c r="A115" s="14"/>
      <c r="B115" s="48" t="s">
        <v>140</v>
      </c>
      <c r="C115" s="49"/>
      <c r="D115" s="49"/>
      <c r="E115" s="49"/>
      <c r="F115" s="49"/>
      <c r="G115" s="50">
        <f t="shared" ref="G115" si="22">+C115*F115</f>
        <v>0</v>
      </c>
      <c r="H115" s="12"/>
      <c r="I115" s="55"/>
      <c r="J115" s="9"/>
    </row>
    <row r="116" spans="1:10" ht="5.85" customHeight="1" thickBot="1" x14ac:dyDescent="0.3">
      <c r="A116" s="6"/>
      <c r="B116" s="30"/>
      <c r="C116" s="8"/>
      <c r="D116" s="8"/>
      <c r="E116" s="8"/>
      <c r="F116" s="8"/>
      <c r="G116" s="8"/>
      <c r="H116" s="12"/>
      <c r="I116" s="54"/>
      <c r="J116" s="9"/>
    </row>
    <row r="117" spans="1:10" ht="18" customHeight="1" thickBot="1" x14ac:dyDescent="0.35">
      <c r="A117" s="14"/>
      <c r="B117" s="48" t="s">
        <v>141</v>
      </c>
      <c r="C117" s="49"/>
      <c r="D117" s="49"/>
      <c r="E117" s="49"/>
      <c r="F117" s="49"/>
      <c r="G117" s="50">
        <f t="shared" ref="G117" si="23">+C117*F117</f>
        <v>0</v>
      </c>
      <c r="H117" s="12"/>
      <c r="I117" s="55"/>
      <c r="J117" s="9"/>
    </row>
    <row r="118" spans="1:10" ht="5.85" customHeight="1" thickBot="1" x14ac:dyDescent="0.3">
      <c r="A118" s="14"/>
      <c r="C118" s="8"/>
      <c r="D118" s="8"/>
      <c r="E118" s="8"/>
      <c r="F118" s="8"/>
      <c r="G118" s="8"/>
      <c r="H118" s="12"/>
      <c r="I118" s="54"/>
      <c r="J118" s="9"/>
    </row>
    <row r="119" spans="1:10" ht="18" customHeight="1" thickBot="1" x14ac:dyDescent="0.35">
      <c r="A119" s="14"/>
      <c r="B119" s="48" t="s">
        <v>143</v>
      </c>
      <c r="C119" s="49"/>
      <c r="D119" s="49"/>
      <c r="E119" s="49"/>
      <c r="F119" s="49"/>
      <c r="G119" s="50">
        <f t="shared" ref="G119" si="24">+C119*F119</f>
        <v>0</v>
      </c>
      <c r="H119" s="12"/>
      <c r="I119" s="55"/>
      <c r="J119" s="9"/>
    </row>
    <row r="120" spans="1:10" ht="5.85" customHeight="1" thickBot="1" x14ac:dyDescent="0.3">
      <c r="A120" s="14"/>
      <c r="C120" s="8"/>
      <c r="D120" s="8"/>
      <c r="E120" s="8"/>
      <c r="F120" s="8"/>
      <c r="G120" s="8"/>
      <c r="H120" s="12"/>
      <c r="I120" s="54"/>
      <c r="J120" s="9"/>
    </row>
    <row r="121" spans="1:10" ht="18" customHeight="1" thickBot="1" x14ac:dyDescent="0.35">
      <c r="A121" s="14"/>
      <c r="B121" s="51" t="s">
        <v>49</v>
      </c>
      <c r="C121" s="49">
        <f>SUM(C97:C117)</f>
        <v>0</v>
      </c>
      <c r="D121" s="37" t="s">
        <v>139</v>
      </c>
      <c r="E121" s="37"/>
      <c r="F121" s="8"/>
      <c r="G121" s="50">
        <f>SUM(G97:G115)</f>
        <v>0</v>
      </c>
      <c r="H121" s="12"/>
      <c r="I121" s="55"/>
      <c r="J121" s="9"/>
    </row>
    <row r="122" spans="1:10" ht="5.85" customHeight="1" x14ac:dyDescent="0.25">
      <c r="A122" s="14"/>
      <c r="B122" s="30"/>
      <c r="C122" s="8"/>
      <c r="D122" s="8"/>
      <c r="E122" s="8"/>
      <c r="F122" s="8"/>
      <c r="G122" s="8"/>
      <c r="H122" s="12"/>
      <c r="I122" s="54"/>
      <c r="J122" s="9"/>
    </row>
    <row r="123" spans="1:10" ht="29.25" customHeight="1" x14ac:dyDescent="0.5">
      <c r="A123" s="31" t="s">
        <v>138</v>
      </c>
      <c r="B123" s="1"/>
      <c r="C123" s="2"/>
      <c r="D123" s="2"/>
      <c r="E123" s="2"/>
      <c r="F123" s="2"/>
      <c r="G123" s="3"/>
      <c r="H123" s="4"/>
      <c r="I123" s="57"/>
      <c r="J123" s="5"/>
    </row>
    <row r="124" spans="1:10" ht="5.85" customHeight="1" thickBot="1" x14ac:dyDescent="0.3">
      <c r="A124" s="14"/>
      <c r="C124" s="8"/>
      <c r="D124" s="8"/>
      <c r="E124" s="8"/>
      <c r="F124" s="8"/>
      <c r="G124" s="8"/>
      <c r="H124" s="12"/>
      <c r="I124" s="15"/>
      <c r="J124" s="9"/>
    </row>
    <row r="125" spans="1:10" ht="18" customHeight="1" thickBot="1" x14ac:dyDescent="0.35">
      <c r="A125" s="14"/>
      <c r="B125" s="51" t="s">
        <v>5</v>
      </c>
      <c r="C125" s="49">
        <f>+C121+C92+C82+C70+C53+C37</f>
        <v>0</v>
      </c>
      <c r="D125" s="8" t="s">
        <v>139</v>
      </c>
      <c r="E125" s="8"/>
      <c r="F125" s="8"/>
      <c r="G125" s="50">
        <f>+G121+G92+G82+G70+G53+G37</f>
        <v>0</v>
      </c>
      <c r="H125" s="12"/>
      <c r="I125" s="58"/>
      <c r="J125" s="9"/>
    </row>
    <row r="126" spans="1:10" ht="9.75" customHeight="1" x14ac:dyDescent="0.25">
      <c r="A126" s="6"/>
      <c r="B126" s="7"/>
      <c r="C126" s="8"/>
      <c r="D126" s="8"/>
      <c r="E126" s="8"/>
      <c r="F126" s="8"/>
      <c r="G126" s="8"/>
      <c r="H126" s="7"/>
      <c r="I126" s="7"/>
      <c r="J126" s="9"/>
    </row>
    <row r="127" spans="1:10" ht="12.75" customHeight="1" x14ac:dyDescent="0.25">
      <c r="A127" s="16" t="s">
        <v>6</v>
      </c>
      <c r="B127" s="17"/>
      <c r="C127" s="18"/>
      <c r="D127" s="18"/>
      <c r="E127" s="18"/>
      <c r="F127" s="18"/>
      <c r="G127" s="18"/>
      <c r="H127" s="17"/>
      <c r="I127" s="17"/>
      <c r="J127" s="9"/>
    </row>
    <row r="128" spans="1:10" ht="46.5" customHeight="1" x14ac:dyDescent="0.25">
      <c r="A128" s="19"/>
      <c r="B128" s="20"/>
      <c r="C128" s="21"/>
      <c r="D128" s="21"/>
      <c r="E128" s="21"/>
      <c r="F128" s="21"/>
      <c r="G128" s="21"/>
      <c r="H128" s="20"/>
      <c r="I128" s="20"/>
      <c r="J128" s="22" t="s">
        <v>7</v>
      </c>
    </row>
    <row r="129" spans="1:10" ht="2.25" customHeight="1" x14ac:dyDescent="0.25">
      <c r="A129" s="23"/>
      <c r="B129" s="24"/>
      <c r="C129" s="25"/>
      <c r="D129" s="25"/>
      <c r="E129" s="25"/>
      <c r="F129" s="25"/>
      <c r="G129" s="25"/>
      <c r="H129" s="24"/>
      <c r="I129" s="24"/>
      <c r="J129" s="26"/>
    </row>
  </sheetData>
  <sheetProtection selectLockedCells="1"/>
  <pageMargins left="0.70866141732283472" right="0.70866141732283472" top="0.43307086614173229" bottom="0.27559055118110237"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6"/>
  <sheetViews>
    <sheetView view="pageLayout" zoomScale="70" zoomScaleNormal="150" zoomScalePageLayoutView="70" workbookViewId="0">
      <selection activeCell="JA61" sqref="JA61"/>
    </sheetView>
  </sheetViews>
  <sheetFormatPr baseColWidth="10" defaultColWidth="0" defaultRowHeight="15.75" x14ac:dyDescent="0.25"/>
  <cols>
    <col min="1" max="1" width="3" style="27" customWidth="1"/>
    <col min="2" max="2" width="46.85546875" customWidth="1"/>
    <col min="3" max="3" width="15.28515625" style="28" customWidth="1"/>
    <col min="4" max="4" width="7.7109375" style="28" customWidth="1"/>
    <col min="5" max="6" width="15.28515625" style="28" customWidth="1"/>
    <col min="7" max="7" width="15.7109375" style="28" customWidth="1"/>
    <col min="8" max="8" width="0.85546875" customWidth="1"/>
    <col min="9" max="9" width="46.140625" customWidth="1"/>
    <col min="10" max="10" width="0.85546875" customWidth="1"/>
    <col min="11" max="11" width="3.7109375" customWidth="1"/>
    <col min="260" max="260" width="4.42578125" customWidth="1"/>
    <col min="261" max="261" width="55.42578125" customWidth="1"/>
    <col min="262" max="262" width="15.28515625" customWidth="1"/>
    <col min="263" max="263" width="15.7109375" customWidth="1"/>
    <col min="264" max="264" width="5.85546875" customWidth="1"/>
    <col min="265" max="265" width="37.42578125" customWidth="1"/>
    <col min="266" max="267" width="3.7109375" customWidth="1"/>
    <col min="516" max="516" width="4.42578125" customWidth="1"/>
    <col min="517" max="517" width="55.42578125" customWidth="1"/>
    <col min="518" max="518" width="15.28515625" customWidth="1"/>
    <col min="519" max="519" width="15.7109375" customWidth="1"/>
    <col min="520" max="520" width="5.85546875" customWidth="1"/>
    <col min="521" max="521" width="37.42578125" customWidth="1"/>
    <col min="522" max="523" width="3.7109375" customWidth="1"/>
    <col min="772" max="772" width="4.42578125" customWidth="1"/>
    <col min="773" max="773" width="55.42578125" customWidth="1"/>
    <col min="774" max="774" width="15.28515625" customWidth="1"/>
    <col min="775" max="775" width="15.7109375" customWidth="1"/>
    <col min="776" max="776" width="5.85546875" customWidth="1"/>
    <col min="777" max="777" width="37.42578125" customWidth="1"/>
    <col min="778" max="779" width="3.7109375" customWidth="1"/>
    <col min="1028" max="1028" width="4.42578125" customWidth="1"/>
    <col min="1029" max="1029" width="55.42578125" customWidth="1"/>
    <col min="1030" max="1030" width="15.28515625" customWidth="1"/>
    <col min="1031" max="1031" width="15.7109375" customWidth="1"/>
    <col min="1032" max="1032" width="5.85546875" customWidth="1"/>
    <col min="1033" max="1033" width="37.42578125" customWidth="1"/>
    <col min="1034" max="1035" width="3.7109375" customWidth="1"/>
    <col min="1284" max="1284" width="4.42578125" customWidth="1"/>
    <col min="1285" max="1285" width="55.42578125" customWidth="1"/>
    <col min="1286" max="1286" width="15.28515625" customWidth="1"/>
    <col min="1287" max="1287" width="15.7109375" customWidth="1"/>
    <col min="1288" max="1288" width="5.85546875" customWidth="1"/>
    <col min="1289" max="1289" width="37.42578125" customWidth="1"/>
    <col min="1290" max="1291" width="3.7109375" customWidth="1"/>
    <col min="1540" max="1540" width="4.42578125" customWidth="1"/>
    <col min="1541" max="1541" width="55.42578125" customWidth="1"/>
    <col min="1542" max="1542" width="15.28515625" customWidth="1"/>
    <col min="1543" max="1543" width="15.7109375" customWidth="1"/>
    <col min="1544" max="1544" width="5.85546875" customWidth="1"/>
    <col min="1545" max="1545" width="37.42578125" customWidth="1"/>
    <col min="1546" max="1547" width="3.7109375" customWidth="1"/>
    <col min="1796" max="1796" width="4.42578125" customWidth="1"/>
    <col min="1797" max="1797" width="55.42578125" customWidth="1"/>
    <col min="1798" max="1798" width="15.28515625" customWidth="1"/>
    <col min="1799" max="1799" width="15.7109375" customWidth="1"/>
    <col min="1800" max="1800" width="5.85546875" customWidth="1"/>
    <col min="1801" max="1801" width="37.42578125" customWidth="1"/>
    <col min="1802" max="1803" width="3.7109375" customWidth="1"/>
    <col min="2052" max="2052" width="4.42578125" customWidth="1"/>
    <col min="2053" max="2053" width="55.42578125" customWidth="1"/>
    <col min="2054" max="2054" width="15.28515625" customWidth="1"/>
    <col min="2055" max="2055" width="15.7109375" customWidth="1"/>
    <col min="2056" max="2056" width="5.85546875" customWidth="1"/>
    <col min="2057" max="2057" width="37.42578125" customWidth="1"/>
    <col min="2058" max="2059" width="3.7109375" customWidth="1"/>
    <col min="2308" max="2308" width="4.42578125" customWidth="1"/>
    <col min="2309" max="2309" width="55.42578125" customWidth="1"/>
    <col min="2310" max="2310" width="15.28515625" customWidth="1"/>
    <col min="2311" max="2311" width="15.7109375" customWidth="1"/>
    <col min="2312" max="2312" width="5.85546875" customWidth="1"/>
    <col min="2313" max="2313" width="37.42578125" customWidth="1"/>
    <col min="2314" max="2315" width="3.7109375" customWidth="1"/>
    <col min="2564" max="2564" width="4.42578125" customWidth="1"/>
    <col min="2565" max="2565" width="55.42578125" customWidth="1"/>
    <col min="2566" max="2566" width="15.28515625" customWidth="1"/>
    <col min="2567" max="2567" width="15.7109375" customWidth="1"/>
    <col min="2568" max="2568" width="5.85546875" customWidth="1"/>
    <col min="2569" max="2569" width="37.42578125" customWidth="1"/>
    <col min="2570" max="2571" width="3.7109375" customWidth="1"/>
    <col min="2820" max="2820" width="4.42578125" customWidth="1"/>
    <col min="2821" max="2821" width="55.42578125" customWidth="1"/>
    <col min="2822" max="2822" width="15.28515625" customWidth="1"/>
    <col min="2823" max="2823" width="15.7109375" customWidth="1"/>
    <col min="2824" max="2824" width="5.85546875" customWidth="1"/>
    <col min="2825" max="2825" width="37.42578125" customWidth="1"/>
    <col min="2826" max="2827" width="3.7109375" customWidth="1"/>
    <col min="3076" max="3076" width="4.42578125" customWidth="1"/>
    <col min="3077" max="3077" width="55.42578125" customWidth="1"/>
    <col min="3078" max="3078" width="15.28515625" customWidth="1"/>
    <col min="3079" max="3079" width="15.7109375" customWidth="1"/>
    <col min="3080" max="3080" width="5.85546875" customWidth="1"/>
    <col min="3081" max="3081" width="37.42578125" customWidth="1"/>
    <col min="3082" max="3083" width="3.7109375" customWidth="1"/>
    <col min="3332" max="3332" width="4.42578125" customWidth="1"/>
    <col min="3333" max="3333" width="55.42578125" customWidth="1"/>
    <col min="3334" max="3334" width="15.28515625" customWidth="1"/>
    <col min="3335" max="3335" width="15.7109375" customWidth="1"/>
    <col min="3336" max="3336" width="5.85546875" customWidth="1"/>
    <col min="3337" max="3337" width="37.42578125" customWidth="1"/>
    <col min="3338" max="3339" width="3.7109375" customWidth="1"/>
    <col min="3588" max="3588" width="4.42578125" customWidth="1"/>
    <col min="3589" max="3589" width="55.42578125" customWidth="1"/>
    <col min="3590" max="3590" width="15.28515625" customWidth="1"/>
    <col min="3591" max="3591" width="15.7109375" customWidth="1"/>
    <col min="3592" max="3592" width="5.85546875" customWidth="1"/>
    <col min="3593" max="3593" width="37.42578125" customWidth="1"/>
    <col min="3594" max="3595" width="3.7109375" customWidth="1"/>
    <col min="3844" max="3844" width="4.42578125" customWidth="1"/>
    <col min="3845" max="3845" width="55.42578125" customWidth="1"/>
    <col min="3846" max="3846" width="15.28515625" customWidth="1"/>
    <col min="3847" max="3847" width="15.7109375" customWidth="1"/>
    <col min="3848" max="3848" width="5.85546875" customWidth="1"/>
    <col min="3849" max="3849" width="37.42578125" customWidth="1"/>
    <col min="3850" max="3851" width="3.7109375" customWidth="1"/>
    <col min="4100" max="4100" width="4.42578125" customWidth="1"/>
    <col min="4101" max="4101" width="55.42578125" customWidth="1"/>
    <col min="4102" max="4102" width="15.28515625" customWidth="1"/>
    <col min="4103" max="4103" width="15.7109375" customWidth="1"/>
    <col min="4104" max="4104" width="5.85546875" customWidth="1"/>
    <col min="4105" max="4105" width="37.42578125" customWidth="1"/>
    <col min="4106" max="4107" width="3.7109375" customWidth="1"/>
    <col min="4356" max="4356" width="4.42578125" customWidth="1"/>
    <col min="4357" max="4357" width="55.42578125" customWidth="1"/>
    <col min="4358" max="4358" width="15.28515625" customWidth="1"/>
    <col min="4359" max="4359" width="15.7109375" customWidth="1"/>
    <col min="4360" max="4360" width="5.85546875" customWidth="1"/>
    <col min="4361" max="4361" width="37.42578125" customWidth="1"/>
    <col min="4362" max="4363" width="3.7109375" customWidth="1"/>
    <col min="4612" max="4612" width="4.42578125" customWidth="1"/>
    <col min="4613" max="4613" width="55.42578125" customWidth="1"/>
    <col min="4614" max="4614" width="15.28515625" customWidth="1"/>
    <col min="4615" max="4615" width="15.7109375" customWidth="1"/>
    <col min="4616" max="4616" width="5.85546875" customWidth="1"/>
    <col min="4617" max="4617" width="37.42578125" customWidth="1"/>
    <col min="4618" max="4619" width="3.7109375" customWidth="1"/>
    <col min="4868" max="4868" width="4.42578125" customWidth="1"/>
    <col min="4869" max="4869" width="55.42578125" customWidth="1"/>
    <col min="4870" max="4870" width="15.28515625" customWidth="1"/>
    <col min="4871" max="4871" width="15.7109375" customWidth="1"/>
    <col min="4872" max="4872" width="5.85546875" customWidth="1"/>
    <col min="4873" max="4873" width="37.42578125" customWidth="1"/>
    <col min="4874" max="4875" width="3.7109375" customWidth="1"/>
    <col min="5124" max="5124" width="4.42578125" customWidth="1"/>
    <col min="5125" max="5125" width="55.42578125" customWidth="1"/>
    <col min="5126" max="5126" width="15.28515625" customWidth="1"/>
    <col min="5127" max="5127" width="15.7109375" customWidth="1"/>
    <col min="5128" max="5128" width="5.85546875" customWidth="1"/>
    <col min="5129" max="5129" width="37.42578125" customWidth="1"/>
    <col min="5130" max="5131" width="3.7109375" customWidth="1"/>
    <col min="5380" max="5380" width="4.42578125" customWidth="1"/>
    <col min="5381" max="5381" width="55.42578125" customWidth="1"/>
    <col min="5382" max="5382" width="15.28515625" customWidth="1"/>
    <col min="5383" max="5383" width="15.7109375" customWidth="1"/>
    <col min="5384" max="5384" width="5.85546875" customWidth="1"/>
    <col min="5385" max="5385" width="37.42578125" customWidth="1"/>
    <col min="5386" max="5387" width="3.7109375" customWidth="1"/>
    <col min="5636" max="5636" width="4.42578125" customWidth="1"/>
    <col min="5637" max="5637" width="55.42578125" customWidth="1"/>
    <col min="5638" max="5638" width="15.28515625" customWidth="1"/>
    <col min="5639" max="5639" width="15.7109375" customWidth="1"/>
    <col min="5640" max="5640" width="5.85546875" customWidth="1"/>
    <col min="5641" max="5641" width="37.42578125" customWidth="1"/>
    <col min="5642" max="5643" width="3.7109375" customWidth="1"/>
    <col min="5892" max="5892" width="4.42578125" customWidth="1"/>
    <col min="5893" max="5893" width="55.42578125" customWidth="1"/>
    <col min="5894" max="5894" width="15.28515625" customWidth="1"/>
    <col min="5895" max="5895" width="15.7109375" customWidth="1"/>
    <col min="5896" max="5896" width="5.85546875" customWidth="1"/>
    <col min="5897" max="5897" width="37.42578125" customWidth="1"/>
    <col min="5898" max="5899" width="3.7109375" customWidth="1"/>
    <col min="6148" max="6148" width="4.42578125" customWidth="1"/>
    <col min="6149" max="6149" width="55.42578125" customWidth="1"/>
    <col min="6150" max="6150" width="15.28515625" customWidth="1"/>
    <col min="6151" max="6151" width="15.7109375" customWidth="1"/>
    <col min="6152" max="6152" width="5.85546875" customWidth="1"/>
    <col min="6153" max="6153" width="37.42578125" customWidth="1"/>
    <col min="6154" max="6155" width="3.7109375" customWidth="1"/>
    <col min="6404" max="6404" width="4.42578125" customWidth="1"/>
    <col min="6405" max="6405" width="55.42578125" customWidth="1"/>
    <col min="6406" max="6406" width="15.28515625" customWidth="1"/>
    <col min="6407" max="6407" width="15.7109375" customWidth="1"/>
    <col min="6408" max="6408" width="5.85546875" customWidth="1"/>
    <col min="6409" max="6409" width="37.42578125" customWidth="1"/>
    <col min="6410" max="6411" width="3.7109375" customWidth="1"/>
    <col min="6660" max="6660" width="4.42578125" customWidth="1"/>
    <col min="6661" max="6661" width="55.42578125" customWidth="1"/>
    <col min="6662" max="6662" width="15.28515625" customWidth="1"/>
    <col min="6663" max="6663" width="15.7109375" customWidth="1"/>
    <col min="6664" max="6664" width="5.85546875" customWidth="1"/>
    <col min="6665" max="6665" width="37.42578125" customWidth="1"/>
    <col min="6666" max="6667" width="3.7109375" customWidth="1"/>
    <col min="6916" max="6916" width="4.42578125" customWidth="1"/>
    <col min="6917" max="6917" width="55.42578125" customWidth="1"/>
    <col min="6918" max="6918" width="15.28515625" customWidth="1"/>
    <col min="6919" max="6919" width="15.7109375" customWidth="1"/>
    <col min="6920" max="6920" width="5.85546875" customWidth="1"/>
    <col min="6921" max="6921" width="37.42578125" customWidth="1"/>
    <col min="6922" max="6923" width="3.7109375" customWidth="1"/>
    <col min="7172" max="7172" width="4.42578125" customWidth="1"/>
    <col min="7173" max="7173" width="55.42578125" customWidth="1"/>
    <col min="7174" max="7174" width="15.28515625" customWidth="1"/>
    <col min="7175" max="7175" width="15.7109375" customWidth="1"/>
    <col min="7176" max="7176" width="5.85546875" customWidth="1"/>
    <col min="7177" max="7177" width="37.42578125" customWidth="1"/>
    <col min="7178" max="7179" width="3.7109375" customWidth="1"/>
    <col min="7428" max="7428" width="4.42578125" customWidth="1"/>
    <col min="7429" max="7429" width="55.42578125" customWidth="1"/>
    <col min="7430" max="7430" width="15.28515625" customWidth="1"/>
    <col min="7431" max="7431" width="15.7109375" customWidth="1"/>
    <col min="7432" max="7432" width="5.85546875" customWidth="1"/>
    <col min="7433" max="7433" width="37.42578125" customWidth="1"/>
    <col min="7434" max="7435" width="3.7109375" customWidth="1"/>
    <col min="7684" max="7684" width="4.42578125" customWidth="1"/>
    <col min="7685" max="7685" width="55.42578125" customWidth="1"/>
    <col min="7686" max="7686" width="15.28515625" customWidth="1"/>
    <col min="7687" max="7687" width="15.7109375" customWidth="1"/>
    <col min="7688" max="7688" width="5.85546875" customWidth="1"/>
    <col min="7689" max="7689" width="37.42578125" customWidth="1"/>
    <col min="7690" max="7691" width="3.7109375" customWidth="1"/>
    <col min="7940" max="7940" width="4.42578125" customWidth="1"/>
    <col min="7941" max="7941" width="55.42578125" customWidth="1"/>
    <col min="7942" max="7942" width="15.28515625" customWidth="1"/>
    <col min="7943" max="7943" width="15.7109375" customWidth="1"/>
    <col min="7944" max="7944" width="5.85546875" customWidth="1"/>
    <col min="7945" max="7945" width="37.42578125" customWidth="1"/>
    <col min="7946" max="7947" width="3.7109375" customWidth="1"/>
    <col min="8196" max="8196" width="4.42578125" customWidth="1"/>
    <col min="8197" max="8197" width="55.42578125" customWidth="1"/>
    <col min="8198" max="8198" width="15.28515625" customWidth="1"/>
    <col min="8199" max="8199" width="15.7109375" customWidth="1"/>
    <col min="8200" max="8200" width="5.85546875" customWidth="1"/>
    <col min="8201" max="8201" width="37.42578125" customWidth="1"/>
    <col min="8202" max="8203" width="3.7109375" customWidth="1"/>
    <col min="8452" max="8452" width="4.42578125" customWidth="1"/>
    <col min="8453" max="8453" width="55.42578125" customWidth="1"/>
    <col min="8454" max="8454" width="15.28515625" customWidth="1"/>
    <col min="8455" max="8455" width="15.7109375" customWidth="1"/>
    <col min="8456" max="8456" width="5.85546875" customWidth="1"/>
    <col min="8457" max="8457" width="37.42578125" customWidth="1"/>
    <col min="8458" max="8459" width="3.7109375" customWidth="1"/>
    <col min="8708" max="8708" width="4.42578125" customWidth="1"/>
    <col min="8709" max="8709" width="55.42578125" customWidth="1"/>
    <col min="8710" max="8710" width="15.28515625" customWidth="1"/>
    <col min="8711" max="8711" width="15.7109375" customWidth="1"/>
    <col min="8712" max="8712" width="5.85546875" customWidth="1"/>
    <col min="8713" max="8713" width="37.42578125" customWidth="1"/>
    <col min="8714" max="8715" width="3.7109375" customWidth="1"/>
    <col min="8964" max="8964" width="4.42578125" customWidth="1"/>
    <col min="8965" max="8965" width="55.42578125" customWidth="1"/>
    <col min="8966" max="8966" width="15.28515625" customWidth="1"/>
    <col min="8967" max="8967" width="15.7109375" customWidth="1"/>
    <col min="8968" max="8968" width="5.85546875" customWidth="1"/>
    <col min="8969" max="8969" width="37.42578125" customWidth="1"/>
    <col min="8970" max="8971" width="3.7109375" customWidth="1"/>
    <col min="9220" max="9220" width="4.42578125" customWidth="1"/>
    <col min="9221" max="9221" width="55.42578125" customWidth="1"/>
    <col min="9222" max="9222" width="15.28515625" customWidth="1"/>
    <col min="9223" max="9223" width="15.7109375" customWidth="1"/>
    <col min="9224" max="9224" width="5.85546875" customWidth="1"/>
    <col min="9225" max="9225" width="37.42578125" customWidth="1"/>
    <col min="9226" max="9227" width="3.7109375" customWidth="1"/>
    <col min="9476" max="9476" width="4.42578125" customWidth="1"/>
    <col min="9477" max="9477" width="55.42578125" customWidth="1"/>
    <col min="9478" max="9478" width="15.28515625" customWidth="1"/>
    <col min="9479" max="9479" width="15.7109375" customWidth="1"/>
    <col min="9480" max="9480" width="5.85546875" customWidth="1"/>
    <col min="9481" max="9481" width="37.42578125" customWidth="1"/>
    <col min="9482" max="9483" width="3.7109375" customWidth="1"/>
    <col min="9732" max="9732" width="4.42578125" customWidth="1"/>
    <col min="9733" max="9733" width="55.42578125" customWidth="1"/>
    <col min="9734" max="9734" width="15.28515625" customWidth="1"/>
    <col min="9735" max="9735" width="15.7109375" customWidth="1"/>
    <col min="9736" max="9736" width="5.85546875" customWidth="1"/>
    <col min="9737" max="9737" width="37.42578125" customWidth="1"/>
    <col min="9738" max="9739" width="3.7109375" customWidth="1"/>
    <col min="9988" max="9988" width="4.42578125" customWidth="1"/>
    <col min="9989" max="9989" width="55.42578125" customWidth="1"/>
    <col min="9990" max="9990" width="15.28515625" customWidth="1"/>
    <col min="9991" max="9991" width="15.7109375" customWidth="1"/>
    <col min="9992" max="9992" width="5.85546875" customWidth="1"/>
    <col min="9993" max="9993" width="37.42578125" customWidth="1"/>
    <col min="9994" max="9995" width="3.7109375" customWidth="1"/>
    <col min="10244" max="10244" width="4.42578125" customWidth="1"/>
    <col min="10245" max="10245" width="55.42578125" customWidth="1"/>
    <col min="10246" max="10246" width="15.28515625" customWidth="1"/>
    <col min="10247" max="10247" width="15.7109375" customWidth="1"/>
    <col min="10248" max="10248" width="5.85546875" customWidth="1"/>
    <col min="10249" max="10249" width="37.42578125" customWidth="1"/>
    <col min="10250" max="10251" width="3.7109375" customWidth="1"/>
    <col min="10500" max="10500" width="4.42578125" customWidth="1"/>
    <col min="10501" max="10501" width="55.42578125" customWidth="1"/>
    <col min="10502" max="10502" width="15.28515625" customWidth="1"/>
    <col min="10503" max="10503" width="15.7109375" customWidth="1"/>
    <col min="10504" max="10504" width="5.85546875" customWidth="1"/>
    <col min="10505" max="10505" width="37.42578125" customWidth="1"/>
    <col min="10506" max="10507" width="3.7109375" customWidth="1"/>
    <col min="10756" max="10756" width="4.42578125" customWidth="1"/>
    <col min="10757" max="10757" width="55.42578125" customWidth="1"/>
    <col min="10758" max="10758" width="15.28515625" customWidth="1"/>
    <col min="10759" max="10759" width="15.7109375" customWidth="1"/>
    <col min="10760" max="10760" width="5.85546875" customWidth="1"/>
    <col min="10761" max="10761" width="37.42578125" customWidth="1"/>
    <col min="10762" max="10763" width="3.7109375" customWidth="1"/>
    <col min="11012" max="11012" width="4.42578125" customWidth="1"/>
    <col min="11013" max="11013" width="55.42578125" customWidth="1"/>
    <col min="11014" max="11014" width="15.28515625" customWidth="1"/>
    <col min="11015" max="11015" width="15.7109375" customWidth="1"/>
    <col min="11016" max="11016" width="5.85546875" customWidth="1"/>
    <col min="11017" max="11017" width="37.42578125" customWidth="1"/>
    <col min="11018" max="11019" width="3.7109375" customWidth="1"/>
    <col min="11268" max="11268" width="4.42578125" customWidth="1"/>
    <col min="11269" max="11269" width="55.42578125" customWidth="1"/>
    <col min="11270" max="11270" width="15.28515625" customWidth="1"/>
    <col min="11271" max="11271" width="15.7109375" customWidth="1"/>
    <col min="11272" max="11272" width="5.85546875" customWidth="1"/>
    <col min="11273" max="11273" width="37.42578125" customWidth="1"/>
    <col min="11274" max="11275" width="3.7109375" customWidth="1"/>
    <col min="11524" max="11524" width="4.42578125" customWidth="1"/>
    <col min="11525" max="11525" width="55.42578125" customWidth="1"/>
    <col min="11526" max="11526" width="15.28515625" customWidth="1"/>
    <col min="11527" max="11527" width="15.7109375" customWidth="1"/>
    <col min="11528" max="11528" width="5.85546875" customWidth="1"/>
    <col min="11529" max="11529" width="37.42578125" customWidth="1"/>
    <col min="11530" max="11531" width="3.7109375" customWidth="1"/>
    <col min="11780" max="11780" width="4.42578125" customWidth="1"/>
    <col min="11781" max="11781" width="55.42578125" customWidth="1"/>
    <col min="11782" max="11782" width="15.28515625" customWidth="1"/>
    <col min="11783" max="11783" width="15.7109375" customWidth="1"/>
    <col min="11784" max="11784" width="5.85546875" customWidth="1"/>
    <col min="11785" max="11785" width="37.42578125" customWidth="1"/>
    <col min="11786" max="11787" width="3.7109375" customWidth="1"/>
    <col min="12036" max="12036" width="4.42578125" customWidth="1"/>
    <col min="12037" max="12037" width="55.42578125" customWidth="1"/>
    <col min="12038" max="12038" width="15.28515625" customWidth="1"/>
    <col min="12039" max="12039" width="15.7109375" customWidth="1"/>
    <col min="12040" max="12040" width="5.85546875" customWidth="1"/>
    <col min="12041" max="12041" width="37.42578125" customWidth="1"/>
    <col min="12042" max="12043" width="3.7109375" customWidth="1"/>
    <col min="12292" max="12292" width="4.42578125" customWidth="1"/>
    <col min="12293" max="12293" width="55.42578125" customWidth="1"/>
    <col min="12294" max="12294" width="15.28515625" customWidth="1"/>
    <col min="12295" max="12295" width="15.7109375" customWidth="1"/>
    <col min="12296" max="12296" width="5.85546875" customWidth="1"/>
    <col min="12297" max="12297" width="37.42578125" customWidth="1"/>
    <col min="12298" max="12299" width="3.7109375" customWidth="1"/>
    <col min="12548" max="12548" width="4.42578125" customWidth="1"/>
    <col min="12549" max="12549" width="55.42578125" customWidth="1"/>
    <col min="12550" max="12550" width="15.28515625" customWidth="1"/>
    <col min="12551" max="12551" width="15.7109375" customWidth="1"/>
    <col min="12552" max="12552" width="5.85546875" customWidth="1"/>
    <col min="12553" max="12553" width="37.42578125" customWidth="1"/>
    <col min="12554" max="12555" width="3.7109375" customWidth="1"/>
    <col min="12804" max="12804" width="4.42578125" customWidth="1"/>
    <col min="12805" max="12805" width="55.42578125" customWidth="1"/>
    <col min="12806" max="12806" width="15.28515625" customWidth="1"/>
    <col min="12807" max="12807" width="15.7109375" customWidth="1"/>
    <col min="12808" max="12808" width="5.85546875" customWidth="1"/>
    <col min="12809" max="12809" width="37.42578125" customWidth="1"/>
    <col min="12810" max="12811" width="3.7109375" customWidth="1"/>
    <col min="13060" max="13060" width="4.42578125" customWidth="1"/>
    <col min="13061" max="13061" width="55.42578125" customWidth="1"/>
    <col min="13062" max="13062" width="15.28515625" customWidth="1"/>
    <col min="13063" max="13063" width="15.7109375" customWidth="1"/>
    <col min="13064" max="13064" width="5.85546875" customWidth="1"/>
    <col min="13065" max="13065" width="37.42578125" customWidth="1"/>
    <col min="13066" max="13067" width="3.7109375" customWidth="1"/>
    <col min="13316" max="13316" width="4.42578125" customWidth="1"/>
    <col min="13317" max="13317" width="55.42578125" customWidth="1"/>
    <col min="13318" max="13318" width="15.28515625" customWidth="1"/>
    <col min="13319" max="13319" width="15.7109375" customWidth="1"/>
    <col min="13320" max="13320" width="5.85546875" customWidth="1"/>
    <col min="13321" max="13321" width="37.42578125" customWidth="1"/>
    <col min="13322" max="13323" width="3.7109375" customWidth="1"/>
    <col min="13572" max="13572" width="4.42578125" customWidth="1"/>
    <col min="13573" max="13573" width="55.42578125" customWidth="1"/>
    <col min="13574" max="13574" width="15.28515625" customWidth="1"/>
    <col min="13575" max="13575" width="15.7109375" customWidth="1"/>
    <col min="13576" max="13576" width="5.85546875" customWidth="1"/>
    <col min="13577" max="13577" width="37.42578125" customWidth="1"/>
    <col min="13578" max="13579" width="3.7109375" customWidth="1"/>
    <col min="13828" max="13828" width="4.42578125" customWidth="1"/>
    <col min="13829" max="13829" width="55.42578125" customWidth="1"/>
    <col min="13830" max="13830" width="15.28515625" customWidth="1"/>
    <col min="13831" max="13831" width="15.7109375" customWidth="1"/>
    <col min="13832" max="13832" width="5.85546875" customWidth="1"/>
    <col min="13833" max="13833" width="37.42578125" customWidth="1"/>
    <col min="13834" max="13835" width="3.7109375" customWidth="1"/>
    <col min="14084" max="14084" width="4.42578125" customWidth="1"/>
    <col min="14085" max="14085" width="55.42578125" customWidth="1"/>
    <col min="14086" max="14086" width="15.28515625" customWidth="1"/>
    <col min="14087" max="14087" width="15.7109375" customWidth="1"/>
    <col min="14088" max="14088" width="5.85546875" customWidth="1"/>
    <col min="14089" max="14089" width="37.42578125" customWidth="1"/>
    <col min="14090" max="14091" width="3.7109375" customWidth="1"/>
    <col min="14340" max="14340" width="4.42578125" customWidth="1"/>
    <col min="14341" max="14341" width="55.42578125" customWidth="1"/>
    <col min="14342" max="14342" width="15.28515625" customWidth="1"/>
    <col min="14343" max="14343" width="15.7109375" customWidth="1"/>
    <col min="14344" max="14344" width="5.85546875" customWidth="1"/>
    <col min="14345" max="14345" width="37.42578125" customWidth="1"/>
    <col min="14346" max="14347" width="3.7109375" customWidth="1"/>
    <col min="14596" max="14596" width="4.42578125" customWidth="1"/>
    <col min="14597" max="14597" width="55.42578125" customWidth="1"/>
    <col min="14598" max="14598" width="15.28515625" customWidth="1"/>
    <col min="14599" max="14599" width="15.7109375" customWidth="1"/>
    <col min="14600" max="14600" width="5.85546875" customWidth="1"/>
    <col min="14601" max="14601" width="37.42578125" customWidth="1"/>
    <col min="14602" max="14603" width="3.7109375" customWidth="1"/>
    <col min="14852" max="14852" width="4.42578125" customWidth="1"/>
    <col min="14853" max="14853" width="55.42578125" customWidth="1"/>
    <col min="14854" max="14854" width="15.28515625" customWidth="1"/>
    <col min="14855" max="14855" width="15.7109375" customWidth="1"/>
    <col min="14856" max="14856" width="5.85546875" customWidth="1"/>
    <col min="14857" max="14857" width="37.42578125" customWidth="1"/>
    <col min="14858" max="14859" width="3.7109375" customWidth="1"/>
    <col min="15108" max="15108" width="4.42578125" customWidth="1"/>
    <col min="15109" max="15109" width="55.42578125" customWidth="1"/>
    <col min="15110" max="15110" width="15.28515625" customWidth="1"/>
    <col min="15111" max="15111" width="15.7109375" customWidth="1"/>
    <col min="15112" max="15112" width="5.85546875" customWidth="1"/>
    <col min="15113" max="15113" width="37.42578125" customWidth="1"/>
    <col min="15114" max="15115" width="3.7109375" customWidth="1"/>
    <col min="15364" max="15364" width="4.42578125" customWidth="1"/>
    <col min="15365" max="15365" width="55.42578125" customWidth="1"/>
    <col min="15366" max="15366" width="15.28515625" customWidth="1"/>
    <col min="15367" max="15367" width="15.7109375" customWidth="1"/>
    <col min="15368" max="15368" width="5.85546875" customWidth="1"/>
    <col min="15369" max="15369" width="37.42578125" customWidth="1"/>
    <col min="15370" max="15371" width="3.7109375" customWidth="1"/>
    <col min="15620" max="15620" width="4.42578125" customWidth="1"/>
    <col min="15621" max="15621" width="55.42578125" customWidth="1"/>
    <col min="15622" max="15622" width="15.28515625" customWidth="1"/>
    <col min="15623" max="15623" width="15.7109375" customWidth="1"/>
    <col min="15624" max="15624" width="5.85546875" customWidth="1"/>
    <col min="15625" max="15625" width="37.42578125" customWidth="1"/>
    <col min="15626" max="15627" width="3.7109375" customWidth="1"/>
    <col min="15876" max="15876" width="4.42578125" customWidth="1"/>
    <col min="15877" max="15877" width="55.42578125" customWidth="1"/>
    <col min="15878" max="15878" width="15.28515625" customWidth="1"/>
    <col min="15879" max="15879" width="15.7109375" customWidth="1"/>
    <col min="15880" max="15880" width="5.85546875" customWidth="1"/>
    <col min="15881" max="15881" width="37.42578125" customWidth="1"/>
    <col min="15882" max="15883" width="3.7109375" customWidth="1"/>
    <col min="16132" max="16132" width="4.42578125" customWidth="1"/>
    <col min="16133" max="16133" width="55.42578125" customWidth="1"/>
    <col min="16134" max="16134" width="15.28515625" customWidth="1"/>
    <col min="16135" max="16135" width="15.7109375" customWidth="1"/>
    <col min="16136" max="16136" width="5.85546875" customWidth="1"/>
    <col min="16137" max="16137" width="37.42578125" customWidth="1"/>
    <col min="16138" max="16139" width="3.7109375" customWidth="1"/>
  </cols>
  <sheetData>
    <row r="1" spans="1:10" ht="29.25" customHeight="1" x14ac:dyDescent="0.5">
      <c r="A1" s="31" t="s">
        <v>64</v>
      </c>
      <c r="B1" s="1"/>
      <c r="C1" s="2"/>
      <c r="D1" s="2"/>
      <c r="E1" s="2"/>
      <c r="F1" s="2"/>
      <c r="G1" s="3"/>
      <c r="H1" s="4"/>
      <c r="I1" s="4"/>
      <c r="J1" s="5"/>
    </row>
    <row r="2" spans="1:10" ht="5.85" customHeight="1" x14ac:dyDescent="0.25">
      <c r="A2" s="6"/>
      <c r="B2" s="7"/>
      <c r="C2" s="8"/>
      <c r="D2" s="8"/>
      <c r="E2" s="8"/>
      <c r="F2" s="8"/>
      <c r="G2" s="8"/>
      <c r="H2" s="7"/>
      <c r="I2" s="7"/>
      <c r="J2" s="9"/>
    </row>
    <row r="3" spans="1:10" ht="18" customHeight="1" x14ac:dyDescent="0.3">
      <c r="A3" s="6"/>
      <c r="B3" s="35" t="s">
        <v>33</v>
      </c>
      <c r="C3" s="13"/>
      <c r="D3" s="65" t="s">
        <v>32</v>
      </c>
      <c r="E3" s="37"/>
      <c r="G3" s="8"/>
      <c r="H3" s="12"/>
      <c r="I3" s="7"/>
      <c r="J3" s="9"/>
    </row>
    <row r="4" spans="1:10" ht="5.85" customHeight="1" x14ac:dyDescent="0.25">
      <c r="A4" s="6"/>
      <c r="B4" s="36"/>
      <c r="C4" s="8"/>
      <c r="D4" s="8"/>
      <c r="E4" s="8"/>
      <c r="G4" s="8"/>
      <c r="H4" s="12"/>
      <c r="I4" s="7"/>
      <c r="J4" s="9"/>
    </row>
    <row r="5" spans="1:10" ht="18" customHeight="1" x14ac:dyDescent="0.3">
      <c r="A5" s="14"/>
      <c r="B5" s="35" t="s">
        <v>34</v>
      </c>
      <c r="C5" s="13"/>
      <c r="D5" s="65" t="s">
        <v>32</v>
      </c>
      <c r="E5" s="94" t="s">
        <v>270</v>
      </c>
      <c r="F5" s="95"/>
      <c r="G5" s="95"/>
      <c r="H5" s="96"/>
      <c r="I5" s="97"/>
      <c r="J5" s="9"/>
    </row>
    <row r="6" spans="1:10" ht="5.85" customHeight="1" x14ac:dyDescent="0.25">
      <c r="A6" s="6"/>
      <c r="B6" s="36"/>
      <c r="C6" s="8"/>
      <c r="D6" s="65"/>
      <c r="E6" s="8"/>
      <c r="F6" s="12"/>
      <c r="G6" s="7"/>
      <c r="H6" s="12"/>
      <c r="I6" s="7"/>
      <c r="J6" s="9"/>
    </row>
    <row r="7" spans="1:10" ht="18" customHeight="1" x14ac:dyDescent="0.3">
      <c r="A7" s="14"/>
      <c r="B7" s="35" t="s">
        <v>214</v>
      </c>
      <c r="C7" s="13"/>
      <c r="D7" s="65" t="s">
        <v>32</v>
      </c>
      <c r="E7" s="8"/>
      <c r="F7" s="12"/>
      <c r="G7" s="7"/>
      <c r="H7" s="12"/>
      <c r="I7" s="7"/>
      <c r="J7" s="9"/>
    </row>
    <row r="8" spans="1:10" ht="5.85" customHeight="1" x14ac:dyDescent="0.25">
      <c r="A8" s="14"/>
      <c r="B8" s="30"/>
      <c r="C8" s="8"/>
      <c r="D8" s="8"/>
      <c r="E8" s="8"/>
      <c r="F8" s="8"/>
      <c r="G8" s="8"/>
      <c r="H8" s="12"/>
      <c r="I8" s="7"/>
      <c r="J8" s="9"/>
    </row>
    <row r="9" spans="1:10" ht="16.7" customHeight="1" x14ac:dyDescent="0.25">
      <c r="A9" s="10">
        <v>1</v>
      </c>
      <c r="B9" s="11" t="s">
        <v>13</v>
      </c>
      <c r="C9" s="64" t="s">
        <v>61</v>
      </c>
      <c r="D9" s="64" t="s">
        <v>73</v>
      </c>
      <c r="E9" s="64" t="s">
        <v>74</v>
      </c>
      <c r="F9" s="64" t="s">
        <v>63</v>
      </c>
      <c r="G9" s="64" t="s">
        <v>62</v>
      </c>
      <c r="H9" s="12"/>
      <c r="I9" s="10" t="s">
        <v>0</v>
      </c>
      <c r="J9" s="9"/>
    </row>
    <row r="10" spans="1:10" ht="5.85" customHeight="1" thickBot="1" x14ac:dyDescent="0.3">
      <c r="A10" s="14"/>
      <c r="C10" s="8"/>
      <c r="D10" s="8"/>
      <c r="E10" s="8"/>
      <c r="F10" s="8"/>
      <c r="G10" s="8"/>
      <c r="H10" s="12"/>
      <c r="I10" s="54"/>
      <c r="J10" s="9"/>
    </row>
    <row r="11" spans="1:10" ht="18" customHeight="1" thickBot="1" x14ac:dyDescent="0.35">
      <c r="A11" s="14"/>
      <c r="B11" s="48" t="s">
        <v>71</v>
      </c>
      <c r="C11" s="49"/>
      <c r="D11" s="49"/>
      <c r="E11" s="49"/>
      <c r="F11" s="49"/>
      <c r="G11" s="50">
        <f t="shared" ref="G11" si="0">+C11*F11</f>
        <v>0</v>
      </c>
      <c r="H11" s="12"/>
      <c r="I11" s="55"/>
      <c r="J11" s="9"/>
    </row>
    <row r="12" spans="1:10" ht="5.85" customHeight="1" thickBot="1" x14ac:dyDescent="0.3">
      <c r="A12" s="6"/>
      <c r="B12" s="30"/>
      <c r="C12" s="8"/>
      <c r="D12" s="8"/>
      <c r="E12" s="8"/>
      <c r="F12" s="8"/>
      <c r="G12" s="8"/>
      <c r="H12" s="12"/>
      <c r="I12" s="54"/>
      <c r="J12" s="9"/>
    </row>
    <row r="13" spans="1:10" ht="18" customHeight="1" thickBot="1" x14ac:dyDescent="0.35">
      <c r="A13" s="14"/>
      <c r="B13" s="48" t="s">
        <v>72</v>
      </c>
      <c r="C13" s="49"/>
      <c r="D13" s="49"/>
      <c r="E13" s="49"/>
      <c r="F13" s="49"/>
      <c r="G13" s="50">
        <f t="shared" ref="G13" si="1">+C13*F13</f>
        <v>0</v>
      </c>
      <c r="H13" s="12"/>
      <c r="I13" s="55"/>
      <c r="J13" s="9"/>
    </row>
    <row r="14" spans="1:10" ht="5.85" customHeight="1" thickBot="1" x14ac:dyDescent="0.3">
      <c r="A14" s="6"/>
      <c r="B14" s="30"/>
      <c r="C14" s="8"/>
      <c r="D14" s="8"/>
      <c r="E14" s="8"/>
      <c r="F14" s="8"/>
      <c r="G14" s="8"/>
      <c r="H14" s="12"/>
      <c r="I14" s="54"/>
      <c r="J14" s="9"/>
    </row>
    <row r="15" spans="1:10" ht="18" customHeight="1" thickBot="1" x14ac:dyDescent="0.35">
      <c r="A15" s="14"/>
      <c r="B15" s="48" t="s">
        <v>70</v>
      </c>
      <c r="C15" s="49"/>
      <c r="D15" s="49"/>
      <c r="E15" s="49"/>
      <c r="F15" s="49"/>
      <c r="G15" s="50">
        <f t="shared" ref="G15" si="2">+C15*F15</f>
        <v>0</v>
      </c>
      <c r="H15" s="12"/>
      <c r="I15" s="55"/>
      <c r="J15" s="9"/>
    </row>
    <row r="16" spans="1:10" ht="5.85" customHeight="1" thickBot="1" x14ac:dyDescent="0.3">
      <c r="A16" s="6"/>
      <c r="B16" s="30"/>
      <c r="C16" s="8"/>
      <c r="D16" s="8"/>
      <c r="E16" s="8"/>
      <c r="F16" s="8"/>
      <c r="G16" s="8"/>
      <c r="H16" s="12"/>
      <c r="I16" s="54"/>
      <c r="J16" s="9"/>
    </row>
    <row r="17" spans="1:10" ht="18" customHeight="1" thickBot="1" x14ac:dyDescent="0.35">
      <c r="A17" s="14"/>
      <c r="B17" s="48"/>
      <c r="C17" s="49"/>
      <c r="D17" s="49"/>
      <c r="E17" s="49"/>
      <c r="F17" s="49"/>
      <c r="G17" s="50">
        <f t="shared" ref="G17" si="3">+C17*F17</f>
        <v>0</v>
      </c>
      <c r="H17" s="12"/>
      <c r="I17" s="55"/>
      <c r="J17" s="9"/>
    </row>
    <row r="18" spans="1:10" ht="5.85" customHeight="1" thickBot="1" x14ac:dyDescent="0.3">
      <c r="A18" s="6"/>
      <c r="B18" s="30"/>
      <c r="C18" s="8"/>
      <c r="D18" s="8"/>
      <c r="E18" s="8"/>
      <c r="F18" s="8"/>
      <c r="G18" s="8"/>
      <c r="H18" s="12"/>
      <c r="I18" s="54"/>
      <c r="J18" s="9"/>
    </row>
    <row r="19" spans="1:10" ht="18" customHeight="1" thickBot="1" x14ac:dyDescent="0.35">
      <c r="A19" s="14"/>
      <c r="B19" s="48"/>
      <c r="C19" s="49"/>
      <c r="D19" s="49"/>
      <c r="E19" s="49"/>
      <c r="F19" s="49"/>
      <c r="G19" s="50">
        <f t="shared" ref="G19" si="4">+C19*F19</f>
        <v>0</v>
      </c>
      <c r="H19" s="12"/>
      <c r="I19" s="55"/>
      <c r="J19" s="9"/>
    </row>
    <row r="20" spans="1:10" ht="5.85" customHeight="1" thickBot="1" x14ac:dyDescent="0.3">
      <c r="A20" s="6"/>
      <c r="B20" s="30"/>
      <c r="C20" s="8"/>
      <c r="D20" s="8"/>
      <c r="E20" s="8"/>
      <c r="F20" s="8"/>
      <c r="G20" s="8"/>
      <c r="H20" s="12"/>
      <c r="I20" s="54"/>
      <c r="J20" s="9"/>
    </row>
    <row r="21" spans="1:10" ht="18" customHeight="1" thickBot="1" x14ac:dyDescent="0.35">
      <c r="A21" s="14"/>
      <c r="B21" s="48"/>
      <c r="C21" s="49"/>
      <c r="D21" s="49"/>
      <c r="E21" s="49"/>
      <c r="F21" s="49"/>
      <c r="G21" s="50">
        <f t="shared" ref="G21" si="5">+C21*F21</f>
        <v>0</v>
      </c>
      <c r="H21" s="12"/>
      <c r="I21" s="55"/>
      <c r="J21" s="9"/>
    </row>
    <row r="22" spans="1:10" ht="5.85" customHeight="1" thickBot="1" x14ac:dyDescent="0.3">
      <c r="A22" s="6"/>
      <c r="B22" s="30"/>
      <c r="C22" s="8"/>
      <c r="D22" s="8"/>
      <c r="E22" s="8"/>
      <c r="F22" s="8"/>
      <c r="G22" s="8"/>
      <c r="H22" s="12"/>
      <c r="I22" s="54"/>
      <c r="J22" s="9"/>
    </row>
    <row r="23" spans="1:10" ht="18" customHeight="1" thickBot="1" x14ac:dyDescent="0.35">
      <c r="A23" s="14"/>
      <c r="B23" s="48"/>
      <c r="C23" s="49"/>
      <c r="D23" s="49"/>
      <c r="E23" s="49"/>
      <c r="F23" s="49"/>
      <c r="G23" s="50">
        <f t="shared" ref="G23" si="6">+C23*F23</f>
        <v>0</v>
      </c>
      <c r="H23" s="12"/>
      <c r="I23" s="55"/>
      <c r="J23" s="9"/>
    </row>
    <row r="24" spans="1:10" ht="5.85" customHeight="1" thickBot="1" x14ac:dyDescent="0.3">
      <c r="A24" s="14"/>
      <c r="C24" s="8"/>
      <c r="D24" s="8"/>
      <c r="E24" s="8"/>
      <c r="F24" s="8"/>
      <c r="G24" s="8"/>
      <c r="H24" s="12"/>
      <c r="I24" s="54"/>
      <c r="J24" s="9"/>
    </row>
    <row r="25" spans="1:10" ht="18" customHeight="1" thickBot="1" x14ac:dyDescent="0.35">
      <c r="A25" s="14"/>
      <c r="B25" s="51" t="s">
        <v>15</v>
      </c>
      <c r="C25" s="49">
        <f>SUM(C11:C19)</f>
        <v>0</v>
      </c>
      <c r="D25" s="37"/>
      <c r="E25" s="37"/>
      <c r="F25" s="8"/>
      <c r="G25" s="50">
        <f>SUM(G11:G19)</f>
        <v>0</v>
      </c>
      <c r="H25" s="12"/>
      <c r="I25" s="55"/>
      <c r="J25" s="9"/>
    </row>
    <row r="26" spans="1:10" ht="5.85" customHeight="1" x14ac:dyDescent="0.25">
      <c r="A26" s="14"/>
      <c r="C26" s="8"/>
      <c r="D26" s="8"/>
      <c r="E26" s="8"/>
      <c r="F26" s="8"/>
      <c r="G26" s="8"/>
      <c r="H26" s="12"/>
      <c r="I26" s="54"/>
      <c r="J26" s="9"/>
    </row>
    <row r="27" spans="1:10" ht="16.7" customHeight="1" x14ac:dyDescent="0.25">
      <c r="A27" s="10">
        <v>2</v>
      </c>
      <c r="B27" s="11" t="s">
        <v>87</v>
      </c>
      <c r="C27" s="64" t="s">
        <v>61</v>
      </c>
      <c r="D27" s="64" t="s">
        <v>73</v>
      </c>
      <c r="E27" s="64" t="s">
        <v>74</v>
      </c>
      <c r="F27" s="64" t="s">
        <v>63</v>
      </c>
      <c r="G27" s="64" t="s">
        <v>62</v>
      </c>
      <c r="H27" s="12"/>
      <c r="I27" s="10" t="s">
        <v>0</v>
      </c>
      <c r="J27" s="9"/>
    </row>
    <row r="28" spans="1:10" ht="5.85" customHeight="1" thickBot="1" x14ac:dyDescent="0.3">
      <c r="A28" s="6"/>
      <c r="B28" s="7"/>
      <c r="C28" s="8"/>
      <c r="D28" s="8"/>
      <c r="E28" s="8"/>
      <c r="F28" s="8"/>
      <c r="G28" s="8"/>
      <c r="H28" s="12"/>
      <c r="I28" s="12"/>
      <c r="J28" s="9"/>
    </row>
    <row r="29" spans="1:10" ht="18" customHeight="1" thickBot="1" x14ac:dyDescent="0.35">
      <c r="A29" s="6"/>
      <c r="B29" s="52" t="s">
        <v>75</v>
      </c>
      <c r="C29" s="60"/>
      <c r="D29" s="60"/>
      <c r="E29" s="60"/>
      <c r="F29" s="60"/>
      <c r="G29" s="61">
        <f>+C29*F29</f>
        <v>0</v>
      </c>
      <c r="H29" s="62"/>
      <c r="I29" s="63"/>
      <c r="J29" s="9"/>
    </row>
    <row r="30" spans="1:10" ht="5.85" customHeight="1" thickBot="1" x14ac:dyDescent="0.3">
      <c r="A30" s="6"/>
      <c r="B30" s="30"/>
      <c r="C30" s="8"/>
      <c r="D30" s="8"/>
      <c r="E30" s="8"/>
      <c r="F30" s="8"/>
      <c r="G30" s="8"/>
      <c r="H30" s="12"/>
      <c r="I30" s="54"/>
      <c r="J30" s="9"/>
    </row>
    <row r="31" spans="1:10" ht="18" customHeight="1" thickBot="1" x14ac:dyDescent="0.35">
      <c r="A31" s="6"/>
      <c r="B31" s="48" t="s">
        <v>76</v>
      </c>
      <c r="C31" s="49"/>
      <c r="D31" s="49"/>
      <c r="E31" s="49"/>
      <c r="F31" s="49"/>
      <c r="G31" s="50">
        <f>+C31*F31</f>
        <v>0</v>
      </c>
      <c r="H31" s="12"/>
      <c r="I31" s="55"/>
      <c r="J31" s="9"/>
    </row>
    <row r="32" spans="1:10" ht="5.85" customHeight="1" thickBot="1" x14ac:dyDescent="0.3">
      <c r="A32" s="6"/>
      <c r="C32" s="8"/>
      <c r="D32" s="8"/>
      <c r="E32" s="8"/>
      <c r="F32" s="8"/>
      <c r="G32" s="8"/>
      <c r="H32" s="12"/>
      <c r="I32" s="54"/>
      <c r="J32" s="9"/>
    </row>
    <row r="33" spans="1:10" ht="18" customHeight="1" thickBot="1" x14ac:dyDescent="0.35">
      <c r="A33" s="14"/>
      <c r="B33" s="48" t="s">
        <v>77</v>
      </c>
      <c r="C33" s="49"/>
      <c r="D33" s="49"/>
      <c r="E33" s="49"/>
      <c r="F33" s="49"/>
      <c r="G33" s="50">
        <f>+C33*F33</f>
        <v>0</v>
      </c>
      <c r="H33" s="12"/>
      <c r="I33" s="55"/>
      <c r="J33" s="9"/>
    </row>
    <row r="34" spans="1:10" ht="5.85" customHeight="1" thickBot="1" x14ac:dyDescent="0.3">
      <c r="A34" s="14"/>
      <c r="C34" s="8"/>
      <c r="D34" s="8"/>
      <c r="E34" s="8"/>
      <c r="F34" s="8"/>
      <c r="G34" s="8"/>
      <c r="H34" s="12"/>
      <c r="I34" s="54"/>
      <c r="J34" s="9"/>
    </row>
    <row r="35" spans="1:10" ht="18" customHeight="1" thickBot="1" x14ac:dyDescent="0.35">
      <c r="A35" s="14"/>
      <c r="B35" s="48" t="s">
        <v>78</v>
      </c>
      <c r="C35" s="49"/>
      <c r="D35" s="49"/>
      <c r="E35" s="49"/>
      <c r="F35" s="49"/>
      <c r="G35" s="50">
        <f>+C35*F35</f>
        <v>0</v>
      </c>
      <c r="H35" s="12"/>
      <c r="I35" s="55"/>
      <c r="J35" s="9"/>
    </row>
    <row r="36" spans="1:10" ht="5.85" customHeight="1" thickBot="1" x14ac:dyDescent="0.3">
      <c r="A36" s="6"/>
      <c r="B36" s="7"/>
      <c r="C36" s="8"/>
      <c r="D36" s="8"/>
      <c r="E36" s="8"/>
      <c r="F36" s="8"/>
      <c r="G36" s="8"/>
      <c r="H36" s="12"/>
      <c r="I36" s="12"/>
      <c r="J36" s="9"/>
    </row>
    <row r="37" spans="1:10" ht="18" customHeight="1" thickBot="1" x14ac:dyDescent="0.35">
      <c r="A37" s="6"/>
      <c r="B37" s="48" t="s">
        <v>81</v>
      </c>
      <c r="C37" s="60"/>
      <c r="D37" s="60"/>
      <c r="E37" s="60"/>
      <c r="F37" s="60"/>
      <c r="G37" s="61">
        <f>+C37*F37</f>
        <v>0</v>
      </c>
      <c r="H37" s="62"/>
      <c r="I37" s="63"/>
      <c r="J37" s="9"/>
    </row>
    <row r="38" spans="1:10" ht="5.85" customHeight="1" thickBot="1" x14ac:dyDescent="0.3">
      <c r="A38" s="6"/>
      <c r="B38" s="7"/>
      <c r="C38" s="8"/>
      <c r="D38" s="8"/>
      <c r="E38" s="8"/>
      <c r="F38" s="8"/>
      <c r="G38" s="8"/>
      <c r="H38" s="12"/>
      <c r="I38" s="54"/>
      <c r="J38" s="9"/>
    </row>
    <row r="39" spans="1:10" ht="18" customHeight="1" thickBot="1" x14ac:dyDescent="0.35">
      <c r="A39" s="6"/>
      <c r="B39" s="52" t="s">
        <v>79</v>
      </c>
      <c r="C39" s="49"/>
      <c r="D39" s="49"/>
      <c r="E39" s="49"/>
      <c r="F39" s="49"/>
      <c r="G39" s="50">
        <f>+C39*F39</f>
        <v>0</v>
      </c>
      <c r="H39" s="12"/>
      <c r="I39" s="55"/>
      <c r="J39" s="9"/>
    </row>
    <row r="40" spans="1:10" ht="5.85" customHeight="1" thickBot="1" x14ac:dyDescent="0.3">
      <c r="A40" s="6"/>
      <c r="B40" s="30"/>
      <c r="C40" s="8"/>
      <c r="D40" s="8"/>
      <c r="E40" s="8"/>
      <c r="F40" s="8"/>
      <c r="G40" s="8"/>
      <c r="H40" s="12"/>
      <c r="I40" s="54"/>
      <c r="J40" s="9"/>
    </row>
    <row r="41" spans="1:10" ht="18" customHeight="1" thickBot="1" x14ac:dyDescent="0.35">
      <c r="A41" s="14"/>
      <c r="B41" s="48" t="s">
        <v>80</v>
      </c>
      <c r="C41" s="49"/>
      <c r="D41" s="49"/>
      <c r="E41" s="49"/>
      <c r="F41" s="49"/>
      <c r="G41" s="50">
        <f>+C41*F41</f>
        <v>0</v>
      </c>
      <c r="H41" s="12"/>
      <c r="I41" s="55"/>
      <c r="J41" s="9"/>
    </row>
    <row r="42" spans="1:10" ht="5.85" customHeight="1" thickBot="1" x14ac:dyDescent="0.3">
      <c r="A42" s="14"/>
      <c r="C42" s="8"/>
      <c r="D42" s="8"/>
      <c r="E42" s="8"/>
      <c r="F42" s="8"/>
      <c r="G42" s="8"/>
      <c r="H42" s="12"/>
      <c r="I42" s="54"/>
      <c r="J42" s="9"/>
    </row>
    <row r="43" spans="1:10" ht="18" customHeight="1" thickBot="1" x14ac:dyDescent="0.35">
      <c r="A43" s="14"/>
      <c r="B43" s="48" t="s">
        <v>83</v>
      </c>
      <c r="C43" s="49"/>
      <c r="D43" s="49"/>
      <c r="E43" s="49"/>
      <c r="F43" s="49"/>
      <c r="G43" s="50">
        <f>+C43*F43</f>
        <v>0</v>
      </c>
      <c r="H43" s="12"/>
      <c r="I43" s="55"/>
      <c r="J43" s="9"/>
    </row>
    <row r="44" spans="1:10" ht="5.85" customHeight="1" thickBot="1" x14ac:dyDescent="0.3">
      <c r="A44" s="14"/>
      <c r="C44" s="8"/>
      <c r="D44" s="8"/>
      <c r="E44" s="8"/>
      <c r="F44" s="8"/>
      <c r="G44" s="8"/>
      <c r="H44" s="12"/>
      <c r="I44" s="54"/>
      <c r="J44" s="9"/>
    </row>
    <row r="45" spans="1:10" ht="18" customHeight="1" thickBot="1" x14ac:dyDescent="0.35">
      <c r="A45" s="14"/>
      <c r="B45" s="48"/>
      <c r="C45" s="49"/>
      <c r="D45" s="49"/>
      <c r="E45" s="49"/>
      <c r="F45" s="49"/>
      <c r="G45" s="50">
        <f>+C45*F45</f>
        <v>0</v>
      </c>
      <c r="H45" s="12"/>
      <c r="I45" s="55"/>
      <c r="J45" s="9"/>
    </row>
    <row r="46" spans="1:10" ht="5.85" customHeight="1" thickBot="1" x14ac:dyDescent="0.3">
      <c r="A46" s="14"/>
      <c r="C46" s="8"/>
      <c r="D46" s="8"/>
      <c r="E46" s="8"/>
      <c r="F46" s="8"/>
      <c r="G46" s="8"/>
      <c r="H46" s="12"/>
      <c r="I46" s="54"/>
      <c r="J46" s="9"/>
    </row>
    <row r="47" spans="1:10" ht="18" customHeight="1" thickBot="1" x14ac:dyDescent="0.35">
      <c r="A47" s="14"/>
      <c r="B47" s="48"/>
      <c r="C47" s="49"/>
      <c r="D47" s="49"/>
      <c r="E47" s="49"/>
      <c r="F47" s="49"/>
      <c r="G47" s="50">
        <f>+C47*F47</f>
        <v>0</v>
      </c>
      <c r="H47" s="12"/>
      <c r="I47" s="55"/>
      <c r="J47" s="9"/>
    </row>
    <row r="48" spans="1:10" ht="5.85" customHeight="1" thickBot="1" x14ac:dyDescent="0.3">
      <c r="A48" s="14"/>
      <c r="C48" s="8"/>
      <c r="D48" s="8"/>
      <c r="E48" s="8"/>
      <c r="F48" s="8"/>
      <c r="G48" s="8"/>
      <c r="H48" s="12"/>
      <c r="I48" s="54"/>
      <c r="J48" s="9"/>
    </row>
    <row r="49" spans="1:10" ht="18" customHeight="1" thickBot="1" x14ac:dyDescent="0.35">
      <c r="A49" s="14"/>
      <c r="B49" s="48"/>
      <c r="C49" s="49"/>
      <c r="D49" s="49"/>
      <c r="E49" s="49"/>
      <c r="F49" s="49"/>
      <c r="G49" s="50">
        <f>+C49*F49</f>
        <v>0</v>
      </c>
      <c r="H49" s="12"/>
      <c r="I49" s="55"/>
      <c r="J49" s="9"/>
    </row>
    <row r="50" spans="1:10" ht="5.85" customHeight="1" thickBot="1" x14ac:dyDescent="0.3">
      <c r="A50" s="14"/>
      <c r="C50" s="8"/>
      <c r="D50" s="8"/>
      <c r="E50" s="8"/>
      <c r="F50" s="8"/>
      <c r="G50" s="8"/>
      <c r="H50" s="12"/>
      <c r="I50" s="54"/>
      <c r="J50" s="9"/>
    </row>
    <row r="51" spans="1:10" ht="18" customHeight="1" thickBot="1" x14ac:dyDescent="0.35">
      <c r="A51" s="14"/>
      <c r="B51" s="48"/>
      <c r="C51" s="49"/>
      <c r="D51" s="49"/>
      <c r="E51" s="49"/>
      <c r="F51" s="49"/>
      <c r="G51" s="50">
        <f>+C51*F51</f>
        <v>0</v>
      </c>
      <c r="H51" s="12"/>
      <c r="I51" s="55"/>
      <c r="J51" s="9"/>
    </row>
    <row r="52" spans="1:10" ht="5.85" customHeight="1" thickBot="1" x14ac:dyDescent="0.3">
      <c r="A52" s="14"/>
      <c r="C52" s="8"/>
      <c r="D52" s="8"/>
      <c r="E52" s="8"/>
      <c r="F52" s="8"/>
      <c r="G52" s="8"/>
      <c r="H52" s="12"/>
      <c r="I52" s="54"/>
      <c r="J52" s="9"/>
    </row>
    <row r="53" spans="1:10" ht="18" customHeight="1" thickBot="1" x14ac:dyDescent="0.35">
      <c r="A53" s="14"/>
      <c r="B53" s="48"/>
      <c r="C53" s="49"/>
      <c r="D53" s="49"/>
      <c r="E53" s="49"/>
      <c r="F53" s="49"/>
      <c r="G53" s="50">
        <f>+C53*F53</f>
        <v>0</v>
      </c>
      <c r="H53" s="12"/>
      <c r="I53" s="55"/>
      <c r="J53" s="9"/>
    </row>
    <row r="54" spans="1:10" ht="5.85" customHeight="1" thickBot="1" x14ac:dyDescent="0.3">
      <c r="A54" s="14"/>
      <c r="C54" s="8"/>
      <c r="D54" s="8"/>
      <c r="E54" s="8"/>
      <c r="F54" s="8"/>
      <c r="G54" s="8"/>
      <c r="H54" s="12"/>
      <c r="I54" s="54"/>
      <c r="J54" s="9"/>
    </row>
    <row r="55" spans="1:10" ht="18" customHeight="1" thickBot="1" x14ac:dyDescent="0.35">
      <c r="A55" s="14"/>
      <c r="B55" s="48"/>
      <c r="C55" s="49"/>
      <c r="D55" s="49"/>
      <c r="E55" s="49"/>
      <c r="F55" s="49"/>
      <c r="G55" s="50">
        <f>+C55*F55</f>
        <v>0</v>
      </c>
      <c r="H55" s="12"/>
      <c r="I55" s="55"/>
      <c r="J55" s="9"/>
    </row>
    <row r="56" spans="1:10" ht="5.85" customHeight="1" thickBot="1" x14ac:dyDescent="0.3">
      <c r="A56" s="14"/>
      <c r="C56" s="8"/>
      <c r="D56" s="8"/>
      <c r="E56" s="8"/>
      <c r="F56" s="8"/>
      <c r="G56" s="8"/>
      <c r="H56" s="12"/>
      <c r="I56" s="54"/>
      <c r="J56" s="9"/>
    </row>
    <row r="57" spans="1:10" ht="18" customHeight="1" thickBot="1" x14ac:dyDescent="0.35">
      <c r="A57" s="14"/>
      <c r="B57" s="48"/>
      <c r="C57" s="49"/>
      <c r="D57" s="49"/>
      <c r="E57" s="49"/>
      <c r="F57" s="49"/>
      <c r="G57" s="50">
        <f>+C57*F57</f>
        <v>0</v>
      </c>
      <c r="H57" s="12"/>
      <c r="I57" s="55"/>
      <c r="J57" s="9"/>
    </row>
    <row r="58" spans="1:10" ht="5.85" customHeight="1" thickBot="1" x14ac:dyDescent="0.3">
      <c r="A58" s="14"/>
      <c r="C58" s="8"/>
      <c r="D58" s="8"/>
      <c r="E58" s="8"/>
      <c r="F58" s="8"/>
      <c r="G58" s="8"/>
      <c r="H58" s="12"/>
      <c r="I58" s="54"/>
      <c r="J58" s="9"/>
    </row>
    <row r="59" spans="1:10" ht="18" customHeight="1" thickBot="1" x14ac:dyDescent="0.35">
      <c r="A59" s="14"/>
      <c r="B59" s="48"/>
      <c r="C59" s="49"/>
      <c r="D59" s="49"/>
      <c r="E59" s="49"/>
      <c r="F59" s="49"/>
      <c r="G59" s="50">
        <f>+C59*F59</f>
        <v>0</v>
      </c>
      <c r="H59" s="12"/>
      <c r="I59" s="55"/>
      <c r="J59" s="9"/>
    </row>
    <row r="60" spans="1:10" ht="5.85" customHeight="1" thickBot="1" x14ac:dyDescent="0.3">
      <c r="A60" s="14"/>
      <c r="C60" s="8"/>
      <c r="D60" s="8"/>
      <c r="E60" s="8"/>
      <c r="F60" s="8"/>
      <c r="G60" s="8"/>
      <c r="H60" s="12"/>
      <c r="I60" s="54"/>
      <c r="J60" s="9"/>
    </row>
    <row r="61" spans="1:10" ht="18" customHeight="1" thickBot="1" x14ac:dyDescent="0.35">
      <c r="A61" s="14"/>
      <c r="B61" s="48"/>
      <c r="C61" s="49"/>
      <c r="D61" s="49"/>
      <c r="E61" s="49"/>
      <c r="F61" s="49"/>
      <c r="G61" s="50">
        <f>+C61*F61</f>
        <v>0</v>
      </c>
      <c r="H61" s="12"/>
      <c r="I61" s="55"/>
      <c r="J61" s="9"/>
    </row>
    <row r="62" spans="1:10" ht="5.85" customHeight="1" thickBot="1" x14ac:dyDescent="0.3">
      <c r="A62" s="14"/>
      <c r="C62" s="8"/>
      <c r="D62" s="8"/>
      <c r="E62" s="8"/>
      <c r="F62" s="8"/>
      <c r="G62" s="8"/>
      <c r="H62" s="12"/>
      <c r="I62" s="54"/>
      <c r="J62" s="9"/>
    </row>
    <row r="63" spans="1:10" ht="18" customHeight="1" thickBot="1" x14ac:dyDescent="0.35">
      <c r="A63" s="14"/>
      <c r="B63" s="48"/>
      <c r="C63" s="49"/>
      <c r="D63" s="49"/>
      <c r="E63" s="49"/>
      <c r="F63" s="49"/>
      <c r="G63" s="50">
        <f>+C63*F63</f>
        <v>0</v>
      </c>
      <c r="H63" s="12"/>
      <c r="I63" s="55"/>
      <c r="J63" s="9"/>
    </row>
    <row r="64" spans="1:10" ht="5.85" customHeight="1" thickBot="1" x14ac:dyDescent="0.3">
      <c r="A64" s="14"/>
      <c r="C64" s="8"/>
      <c r="D64" s="8"/>
      <c r="E64" s="8"/>
      <c r="F64" s="8"/>
      <c r="G64" s="8"/>
      <c r="H64" s="12"/>
      <c r="I64" s="54"/>
      <c r="J64" s="9"/>
    </row>
    <row r="65" spans="1:10" ht="18" customHeight="1" thickBot="1" x14ac:dyDescent="0.35">
      <c r="A65" s="14"/>
      <c r="B65" s="48"/>
      <c r="C65" s="49"/>
      <c r="D65" s="49"/>
      <c r="E65" s="49"/>
      <c r="F65" s="49"/>
      <c r="G65" s="50">
        <f>+C65*F65</f>
        <v>0</v>
      </c>
      <c r="H65" s="12"/>
      <c r="I65" s="55"/>
      <c r="J65" s="9"/>
    </row>
    <row r="66" spans="1:10" ht="5.85" customHeight="1" thickBot="1" x14ac:dyDescent="0.3">
      <c r="A66" s="14"/>
      <c r="C66" s="8"/>
      <c r="D66" s="8"/>
      <c r="E66" s="8"/>
      <c r="F66" s="8"/>
      <c r="G66" s="8"/>
      <c r="H66" s="12"/>
      <c r="I66" s="54"/>
      <c r="J66" s="9"/>
    </row>
    <row r="67" spans="1:10" ht="18" customHeight="1" thickBot="1" x14ac:dyDescent="0.35">
      <c r="A67" s="14"/>
      <c r="B67" s="51" t="s">
        <v>5</v>
      </c>
      <c r="C67" s="49">
        <f>SUM(C29:C65)</f>
        <v>0</v>
      </c>
      <c r="D67" s="8"/>
      <c r="E67" s="8"/>
      <c r="F67" s="8"/>
      <c r="G67" s="53">
        <f>SUM(G29:G65)</f>
        <v>0</v>
      </c>
      <c r="H67" s="12"/>
      <c r="I67" s="55"/>
      <c r="J67" s="9"/>
    </row>
    <row r="68" spans="1:10" ht="5.85" customHeight="1" x14ac:dyDescent="0.25">
      <c r="A68" s="14"/>
      <c r="C68" s="8"/>
      <c r="D68" s="8"/>
      <c r="E68" s="8"/>
      <c r="F68" s="8"/>
      <c r="G68" s="8"/>
      <c r="H68" s="12"/>
      <c r="I68" s="54"/>
      <c r="J68" s="9"/>
    </row>
    <row r="69" spans="1:10" ht="16.7" customHeight="1" x14ac:dyDescent="0.25">
      <c r="A69" s="10">
        <v>3</v>
      </c>
      <c r="B69" s="11" t="s">
        <v>82</v>
      </c>
      <c r="C69" s="64" t="s">
        <v>61</v>
      </c>
      <c r="D69" s="64" t="s">
        <v>73</v>
      </c>
      <c r="E69" s="64" t="s">
        <v>74</v>
      </c>
      <c r="F69" s="64" t="s">
        <v>63</v>
      </c>
      <c r="G69" s="64" t="s">
        <v>62</v>
      </c>
      <c r="H69" s="12"/>
      <c r="I69" s="10" t="s">
        <v>0</v>
      </c>
      <c r="J69" s="9"/>
    </row>
    <row r="70" spans="1:10" ht="5.85" customHeight="1" thickBot="1" x14ac:dyDescent="0.3">
      <c r="A70" s="6"/>
      <c r="B70" s="7"/>
      <c r="C70" s="8"/>
      <c r="D70" s="8"/>
      <c r="E70" s="8"/>
      <c r="F70" s="8"/>
      <c r="G70" s="8"/>
      <c r="H70" s="12"/>
      <c r="I70" s="12"/>
      <c r="J70" s="9"/>
    </row>
    <row r="71" spans="1:10" ht="18" customHeight="1" thickBot="1" x14ac:dyDescent="0.35">
      <c r="A71" s="14"/>
      <c r="B71" s="48" t="s">
        <v>84</v>
      </c>
      <c r="C71" s="49"/>
      <c r="D71" s="49"/>
      <c r="E71" s="49"/>
      <c r="F71" s="49"/>
      <c r="G71" s="50">
        <f>+C71*F71</f>
        <v>0</v>
      </c>
      <c r="H71" s="12"/>
      <c r="I71" s="55"/>
      <c r="J71" s="9"/>
    </row>
    <row r="72" spans="1:10" ht="5.85" customHeight="1" thickBot="1" x14ac:dyDescent="0.3">
      <c r="A72" s="14"/>
      <c r="B72" s="29"/>
      <c r="C72" s="8"/>
      <c r="D72" s="8"/>
      <c r="E72" s="8"/>
      <c r="F72" s="8"/>
      <c r="G72" s="8"/>
      <c r="H72" s="12"/>
      <c r="I72" s="54"/>
      <c r="J72" s="9"/>
    </row>
    <row r="73" spans="1:10" ht="18" customHeight="1" thickBot="1" x14ac:dyDescent="0.35">
      <c r="A73" s="14"/>
      <c r="B73" s="48" t="s">
        <v>85</v>
      </c>
      <c r="C73" s="49"/>
      <c r="D73" s="49"/>
      <c r="E73" s="49"/>
      <c r="F73" s="49"/>
      <c r="G73" s="50">
        <f>+C73*F73</f>
        <v>0</v>
      </c>
      <c r="H73" s="12"/>
      <c r="I73" s="55"/>
      <c r="J73" s="9"/>
    </row>
    <row r="74" spans="1:10" ht="5.85" customHeight="1" thickBot="1" x14ac:dyDescent="0.3">
      <c r="A74" s="14"/>
      <c r="C74" s="8"/>
      <c r="D74" s="8"/>
      <c r="E74" s="8"/>
      <c r="F74" s="8"/>
      <c r="G74" s="8"/>
      <c r="H74" s="12"/>
      <c r="I74" s="54"/>
      <c r="J74" s="9"/>
    </row>
    <row r="75" spans="1:10" ht="18" customHeight="1" thickBot="1" x14ac:dyDescent="0.35">
      <c r="A75" s="14"/>
      <c r="B75" s="52" t="s">
        <v>86</v>
      </c>
      <c r="C75" s="49"/>
      <c r="D75" s="49"/>
      <c r="E75" s="49"/>
      <c r="F75" s="49"/>
      <c r="G75" s="50">
        <f>+C75*F75</f>
        <v>0</v>
      </c>
      <c r="H75" s="12"/>
      <c r="I75" s="55"/>
      <c r="J75" s="9"/>
    </row>
    <row r="76" spans="1:10" ht="5.85" customHeight="1" thickBot="1" x14ac:dyDescent="0.3">
      <c r="A76" s="14"/>
      <c r="C76" s="8"/>
      <c r="D76" s="8"/>
      <c r="E76" s="8"/>
      <c r="F76" s="8"/>
      <c r="G76" s="8"/>
      <c r="H76" s="12"/>
      <c r="I76" s="54"/>
      <c r="J76" s="9"/>
    </row>
    <row r="77" spans="1:10" ht="18" customHeight="1" thickBot="1" x14ac:dyDescent="0.35">
      <c r="A77" s="14"/>
      <c r="B77" s="48"/>
      <c r="C77" s="49"/>
      <c r="D77" s="49"/>
      <c r="E77" s="49"/>
      <c r="F77" s="49"/>
      <c r="G77" s="50">
        <f>+C77*F77</f>
        <v>0</v>
      </c>
      <c r="H77" s="12"/>
      <c r="I77" s="55"/>
      <c r="J77" s="9"/>
    </row>
    <row r="78" spans="1:10" ht="5.85" customHeight="1" thickBot="1" x14ac:dyDescent="0.3">
      <c r="A78" s="14"/>
      <c r="C78" s="8"/>
      <c r="D78" s="8"/>
      <c r="E78" s="8"/>
      <c r="F78" s="8"/>
      <c r="G78" s="8"/>
      <c r="H78" s="12"/>
      <c r="I78" s="54"/>
      <c r="J78" s="9"/>
    </row>
    <row r="79" spans="1:10" ht="18" customHeight="1" thickBot="1" x14ac:dyDescent="0.35">
      <c r="A79" s="14"/>
      <c r="B79" s="48"/>
      <c r="C79" s="49"/>
      <c r="D79" s="49"/>
      <c r="E79" s="49"/>
      <c r="F79" s="49"/>
      <c r="G79" s="50">
        <f>+C79*F79</f>
        <v>0</v>
      </c>
      <c r="H79" s="12"/>
      <c r="I79" s="55"/>
      <c r="J79" s="9"/>
    </row>
    <row r="80" spans="1:10" ht="5.85" customHeight="1" thickBot="1" x14ac:dyDescent="0.3">
      <c r="A80" s="14"/>
      <c r="C80" s="8"/>
      <c r="D80" s="8"/>
      <c r="E80" s="8"/>
      <c r="F80" s="8"/>
      <c r="G80" s="8"/>
      <c r="H80" s="12"/>
      <c r="I80" s="54"/>
      <c r="J80" s="9"/>
    </row>
    <row r="81" spans="1:10" ht="18" customHeight="1" thickBot="1" x14ac:dyDescent="0.35">
      <c r="A81" s="14"/>
      <c r="B81" s="48"/>
      <c r="C81" s="49"/>
      <c r="D81" s="49"/>
      <c r="E81" s="49"/>
      <c r="F81" s="49"/>
      <c r="G81" s="50">
        <f>+C81*F81</f>
        <v>0</v>
      </c>
      <c r="H81" s="12"/>
      <c r="I81" s="55"/>
      <c r="J81" s="9"/>
    </row>
    <row r="82" spans="1:10" ht="5.85" customHeight="1" thickBot="1" x14ac:dyDescent="0.3">
      <c r="A82" s="14"/>
      <c r="C82" s="8"/>
      <c r="D82" s="8"/>
      <c r="E82" s="8"/>
      <c r="F82" s="8"/>
      <c r="G82" s="8"/>
      <c r="H82" s="12"/>
      <c r="I82" s="54"/>
      <c r="J82" s="9"/>
    </row>
    <row r="83" spans="1:10" ht="18" customHeight="1" thickBot="1" x14ac:dyDescent="0.35">
      <c r="A83" s="14"/>
      <c r="B83" s="48"/>
      <c r="C83" s="49"/>
      <c r="D83" s="49"/>
      <c r="E83" s="49"/>
      <c r="F83" s="49"/>
      <c r="G83" s="50">
        <f>+C83*F83</f>
        <v>0</v>
      </c>
      <c r="H83" s="12"/>
      <c r="I83" s="55"/>
      <c r="J83" s="9"/>
    </row>
    <row r="84" spans="1:10" ht="5.85" customHeight="1" thickBot="1" x14ac:dyDescent="0.3">
      <c r="A84" s="14"/>
      <c r="C84" s="8"/>
      <c r="D84" s="8"/>
      <c r="E84" s="8"/>
      <c r="F84" s="8"/>
      <c r="G84" s="8"/>
      <c r="H84" s="12"/>
      <c r="I84" s="54"/>
      <c r="J84" s="9"/>
    </row>
    <row r="85" spans="1:10" ht="18" customHeight="1" thickBot="1" x14ac:dyDescent="0.35">
      <c r="A85" s="14"/>
      <c r="B85" s="51" t="s">
        <v>15</v>
      </c>
      <c r="C85" s="49">
        <f>+C71+C73+C75</f>
        <v>0</v>
      </c>
      <c r="D85" s="8"/>
      <c r="E85" s="8"/>
      <c r="F85" s="8"/>
      <c r="G85" s="53">
        <f>+G83+G81+G79+G77+G75+G73+G71</f>
        <v>0</v>
      </c>
      <c r="H85" s="12"/>
      <c r="I85" s="55"/>
      <c r="J85" s="9"/>
    </row>
    <row r="86" spans="1:10" ht="5.85" customHeight="1" x14ac:dyDescent="0.25">
      <c r="A86" s="14"/>
      <c r="C86" s="8"/>
      <c r="D86" s="8"/>
      <c r="E86" s="8"/>
      <c r="F86" s="8"/>
      <c r="G86" s="8"/>
      <c r="H86" s="12"/>
      <c r="I86" s="54"/>
      <c r="J86" s="9"/>
    </row>
    <row r="87" spans="1:10" ht="5.25" customHeight="1" x14ac:dyDescent="0.25">
      <c r="A87" s="14"/>
      <c r="C87" s="8"/>
      <c r="D87" s="8"/>
      <c r="E87" s="8"/>
      <c r="F87" s="8"/>
      <c r="G87" s="8"/>
      <c r="H87" s="12"/>
      <c r="I87" s="15"/>
      <c r="J87" s="9"/>
    </row>
    <row r="88" spans="1:10" ht="16.7" customHeight="1" x14ac:dyDescent="0.25">
      <c r="A88" s="10">
        <v>8</v>
      </c>
      <c r="B88" s="11" t="s">
        <v>88</v>
      </c>
      <c r="C88" s="64" t="s">
        <v>61</v>
      </c>
      <c r="D88" s="64"/>
      <c r="E88" s="64"/>
      <c r="F88" s="64" t="s">
        <v>63</v>
      </c>
      <c r="G88" s="64" t="s">
        <v>62</v>
      </c>
      <c r="H88" s="12"/>
      <c r="I88" s="10" t="s">
        <v>0</v>
      </c>
      <c r="J88" s="9"/>
    </row>
    <row r="89" spans="1:10" ht="5.85" customHeight="1" thickBot="1" x14ac:dyDescent="0.3">
      <c r="A89" s="14"/>
      <c r="C89" s="8"/>
      <c r="D89" s="8"/>
      <c r="E89" s="8"/>
      <c r="F89" s="8"/>
      <c r="G89" s="8"/>
      <c r="H89" s="12"/>
      <c r="I89" s="15"/>
      <c r="J89" s="9"/>
    </row>
    <row r="90" spans="1:10" ht="18" customHeight="1" thickBot="1" x14ac:dyDescent="0.35">
      <c r="A90" s="14"/>
      <c r="B90" s="48" t="s">
        <v>50</v>
      </c>
      <c r="C90" s="49">
        <f>+C85+C67+C25</f>
        <v>0</v>
      </c>
      <c r="D90" s="37"/>
      <c r="E90" s="37"/>
      <c r="F90" s="8"/>
      <c r="G90" s="49">
        <f>+G85+G67+G25</f>
        <v>0</v>
      </c>
      <c r="H90" s="12"/>
      <c r="I90" s="56"/>
      <c r="J90" s="9"/>
    </row>
    <row r="91" spans="1:10" ht="5.85" customHeight="1" x14ac:dyDescent="0.25">
      <c r="A91" s="14"/>
      <c r="C91" s="8"/>
      <c r="D91" s="8"/>
      <c r="E91" s="8"/>
      <c r="F91" s="8"/>
      <c r="G91" s="8"/>
      <c r="H91" s="12"/>
      <c r="I91" s="15"/>
      <c r="J91" s="9"/>
    </row>
    <row r="92" spans="1:10" ht="29.25" customHeight="1" x14ac:dyDescent="0.5">
      <c r="A92" s="31" t="s">
        <v>39</v>
      </c>
      <c r="B92" s="1"/>
      <c r="C92" s="2"/>
      <c r="D92" s="2"/>
      <c r="E92" s="2"/>
      <c r="F92" s="2"/>
      <c r="G92" s="3"/>
      <c r="H92" s="4"/>
      <c r="I92" s="57"/>
      <c r="J92" s="5"/>
    </row>
    <row r="93" spans="1:10" ht="5.85" customHeight="1" x14ac:dyDescent="0.25">
      <c r="A93" s="14"/>
      <c r="B93" s="30"/>
      <c r="C93" s="8"/>
      <c r="D93" s="8"/>
      <c r="E93" s="8"/>
      <c r="F93" s="8"/>
      <c r="G93" s="8"/>
      <c r="H93" s="12"/>
      <c r="I93" s="54"/>
      <c r="J93" s="9"/>
    </row>
    <row r="94" spans="1:10" ht="16.7" customHeight="1" x14ac:dyDescent="0.25">
      <c r="A94" s="10">
        <v>9</v>
      </c>
      <c r="B94" s="11" t="s">
        <v>2</v>
      </c>
      <c r="C94" s="64" t="s">
        <v>61</v>
      </c>
      <c r="D94" s="64"/>
      <c r="E94" s="64"/>
      <c r="F94" s="64" t="s">
        <v>63</v>
      </c>
      <c r="G94" s="64" t="s">
        <v>62</v>
      </c>
      <c r="H94" s="12"/>
      <c r="I94" s="10" t="s">
        <v>0</v>
      </c>
      <c r="J94" s="9"/>
    </row>
    <row r="95" spans="1:10" ht="5.85" customHeight="1" thickBot="1" x14ac:dyDescent="0.3">
      <c r="A95" s="14"/>
      <c r="C95" s="8"/>
      <c r="D95" s="8"/>
      <c r="E95" s="8"/>
      <c r="F95" s="8"/>
      <c r="G95" s="8"/>
      <c r="H95" s="12"/>
      <c r="I95" s="54"/>
      <c r="J95" s="9"/>
    </row>
    <row r="96" spans="1:10" ht="18" customHeight="1" thickBot="1" x14ac:dyDescent="0.35">
      <c r="A96" s="14"/>
      <c r="B96" s="48" t="s">
        <v>89</v>
      </c>
      <c r="C96" s="49"/>
      <c r="D96" s="49"/>
      <c r="E96" s="49"/>
      <c r="F96" s="49"/>
      <c r="G96" s="50"/>
      <c r="H96" s="12"/>
      <c r="I96" s="55"/>
      <c r="J96" s="9"/>
    </row>
    <row r="97" spans="1:10" ht="5.85" customHeight="1" thickBot="1" x14ac:dyDescent="0.3">
      <c r="A97" s="14"/>
      <c r="B97" s="30"/>
      <c r="C97" s="8"/>
      <c r="D97" s="8"/>
      <c r="E97" s="8"/>
      <c r="F97" s="8"/>
      <c r="G97" s="8"/>
      <c r="H97" s="12"/>
      <c r="I97" s="54"/>
      <c r="J97" s="9"/>
    </row>
    <row r="98" spans="1:10" ht="18" customHeight="1" thickBot="1" x14ac:dyDescent="0.35">
      <c r="A98" s="14"/>
      <c r="B98" s="48" t="s">
        <v>69</v>
      </c>
      <c r="C98" s="49"/>
      <c r="D98" s="49"/>
      <c r="E98" s="49"/>
      <c r="F98" s="49"/>
      <c r="G98" s="50"/>
      <c r="H98" s="12"/>
      <c r="I98" s="55"/>
      <c r="J98" s="9"/>
    </row>
    <row r="99" spans="1:10" ht="5.85" customHeight="1" thickBot="1" x14ac:dyDescent="0.3">
      <c r="A99" s="14"/>
      <c r="B99" s="30"/>
      <c r="C99" s="8"/>
      <c r="D99" s="8"/>
      <c r="E99" s="8"/>
      <c r="F99" s="8"/>
      <c r="G99" s="8"/>
      <c r="H99" s="12"/>
      <c r="I99" s="54"/>
      <c r="J99" s="9"/>
    </row>
    <row r="100" spans="1:10" ht="18" customHeight="1" thickBot="1" x14ac:dyDescent="0.35">
      <c r="A100" s="14"/>
      <c r="B100" s="48" t="s">
        <v>39</v>
      </c>
      <c r="C100" s="49"/>
      <c r="D100" s="49"/>
      <c r="E100" s="49"/>
      <c r="F100" s="49"/>
      <c r="G100" s="50"/>
      <c r="H100" s="12"/>
      <c r="I100" s="55"/>
      <c r="J100" s="9"/>
    </row>
    <row r="101" spans="1:10" ht="5.85" customHeight="1" thickBot="1" x14ac:dyDescent="0.3">
      <c r="A101" s="14"/>
      <c r="C101" s="8"/>
      <c r="D101" s="8"/>
      <c r="E101" s="8"/>
      <c r="F101" s="8"/>
      <c r="G101" s="8"/>
      <c r="H101" s="12"/>
      <c r="I101" s="54"/>
      <c r="J101" s="9"/>
    </row>
    <row r="102" spans="1:10" ht="18" customHeight="1" thickBot="1" x14ac:dyDescent="0.35">
      <c r="A102" s="14"/>
      <c r="B102" s="48" t="s">
        <v>91</v>
      </c>
      <c r="C102" s="49"/>
      <c r="D102" s="49"/>
      <c r="E102" s="49"/>
      <c r="F102" s="49"/>
      <c r="G102" s="50">
        <f>+C102*F102</f>
        <v>0</v>
      </c>
      <c r="H102" s="12"/>
      <c r="I102" s="55"/>
      <c r="J102" s="9"/>
    </row>
    <row r="103" spans="1:10" ht="5.85" customHeight="1" thickBot="1" x14ac:dyDescent="0.3">
      <c r="A103" s="14"/>
      <c r="C103" s="8"/>
      <c r="D103" s="8"/>
      <c r="E103" s="8"/>
      <c r="F103" s="8"/>
      <c r="G103" s="8"/>
      <c r="H103" s="12"/>
      <c r="I103" s="54"/>
      <c r="J103" s="9"/>
    </row>
    <row r="104" spans="1:10" ht="18" customHeight="1" thickBot="1" x14ac:dyDescent="0.35">
      <c r="A104" s="14"/>
      <c r="B104" s="48" t="s">
        <v>90</v>
      </c>
      <c r="C104" s="49"/>
      <c r="D104" s="49"/>
      <c r="E104" s="49"/>
      <c r="F104" s="49"/>
      <c r="G104" s="50">
        <f>+C104*F104</f>
        <v>0</v>
      </c>
      <c r="H104" s="12"/>
      <c r="I104" s="55"/>
      <c r="J104" s="9"/>
    </row>
    <row r="105" spans="1:10" ht="5.85" customHeight="1" thickBot="1" x14ac:dyDescent="0.3">
      <c r="A105" s="14"/>
      <c r="C105" s="8"/>
      <c r="D105" s="8"/>
      <c r="E105" s="8"/>
      <c r="F105" s="8"/>
      <c r="G105" s="8"/>
      <c r="H105" s="12"/>
      <c r="I105" s="54"/>
      <c r="J105" s="9"/>
    </row>
    <row r="106" spans="1:10" ht="18" customHeight="1" thickBot="1" x14ac:dyDescent="0.35">
      <c r="A106" s="14"/>
      <c r="B106" s="48"/>
      <c r="C106" s="49"/>
      <c r="D106" s="49"/>
      <c r="E106" s="49"/>
      <c r="F106" s="49"/>
      <c r="G106" s="50">
        <f>+C106*F106</f>
        <v>0</v>
      </c>
      <c r="H106" s="12"/>
      <c r="I106" s="55"/>
      <c r="J106" s="9"/>
    </row>
    <row r="107" spans="1:10" ht="5.85" customHeight="1" thickBot="1" x14ac:dyDescent="0.3">
      <c r="A107" s="14"/>
      <c r="C107" s="8"/>
      <c r="D107" s="8"/>
      <c r="E107" s="8"/>
      <c r="F107" s="8"/>
      <c r="G107" s="8"/>
      <c r="H107" s="12"/>
      <c r="I107" s="54"/>
      <c r="J107" s="9"/>
    </row>
    <row r="108" spans="1:10" ht="18" customHeight="1" thickBot="1" x14ac:dyDescent="0.35">
      <c r="A108" s="14"/>
      <c r="B108" s="48"/>
      <c r="C108" s="49"/>
      <c r="D108" s="49"/>
      <c r="E108" s="49"/>
      <c r="F108" s="49"/>
      <c r="G108" s="50">
        <f>+C108*F108</f>
        <v>0</v>
      </c>
      <c r="H108" s="12"/>
      <c r="I108" s="55"/>
      <c r="J108" s="9"/>
    </row>
    <row r="109" spans="1:10" ht="5.85" customHeight="1" thickBot="1" x14ac:dyDescent="0.3">
      <c r="A109" s="14"/>
      <c r="C109" s="8"/>
      <c r="D109" s="8"/>
      <c r="E109" s="8"/>
      <c r="F109" s="8"/>
      <c r="G109" s="8"/>
      <c r="H109" s="12"/>
      <c r="I109" s="54"/>
      <c r="J109" s="9"/>
    </row>
    <row r="110" spans="1:10" ht="18" customHeight="1" thickBot="1" x14ac:dyDescent="0.35">
      <c r="A110" s="14"/>
      <c r="B110" s="48"/>
      <c r="C110" s="49"/>
      <c r="D110" s="49"/>
      <c r="E110" s="49"/>
      <c r="F110" s="49"/>
      <c r="G110" s="50">
        <f>+C110*F110</f>
        <v>0</v>
      </c>
      <c r="H110" s="12"/>
      <c r="I110" s="55"/>
      <c r="J110" s="9"/>
    </row>
    <row r="111" spans="1:10" ht="5.85" customHeight="1" thickBot="1" x14ac:dyDescent="0.3">
      <c r="A111" s="14"/>
      <c r="C111" s="8"/>
      <c r="D111" s="8"/>
      <c r="E111" s="8"/>
      <c r="F111" s="8"/>
      <c r="G111" s="8"/>
      <c r="H111" s="12"/>
      <c r="I111" s="54"/>
      <c r="J111" s="9"/>
    </row>
    <row r="112" spans="1:10" ht="18" customHeight="1" thickBot="1" x14ac:dyDescent="0.35">
      <c r="A112" s="14"/>
      <c r="B112" s="48"/>
      <c r="C112" s="49"/>
      <c r="D112" s="49"/>
      <c r="E112" s="49"/>
      <c r="F112" s="49"/>
      <c r="G112" s="50">
        <f>+C112*F112</f>
        <v>0</v>
      </c>
      <c r="H112" s="12"/>
      <c r="I112" s="55"/>
      <c r="J112" s="9"/>
    </row>
    <row r="113" spans="1:10" ht="5.85" customHeight="1" thickBot="1" x14ac:dyDescent="0.3">
      <c r="A113" s="14"/>
      <c r="C113" s="8"/>
      <c r="D113" s="8"/>
      <c r="E113" s="8"/>
      <c r="F113" s="8"/>
      <c r="G113" s="8"/>
      <c r="H113" s="12"/>
      <c r="I113" s="54"/>
      <c r="J113" s="9"/>
    </row>
    <row r="114" spans="1:10" ht="18" customHeight="1" thickBot="1" x14ac:dyDescent="0.35">
      <c r="A114" s="14"/>
      <c r="B114" s="48"/>
      <c r="C114" s="49"/>
      <c r="D114" s="49"/>
      <c r="E114" s="49"/>
      <c r="F114" s="49"/>
      <c r="G114" s="50">
        <f>+C114*F114</f>
        <v>0</v>
      </c>
      <c r="H114" s="12"/>
      <c r="I114" s="55"/>
      <c r="J114" s="9"/>
    </row>
    <row r="115" spans="1:10" ht="5.85" customHeight="1" thickBot="1" x14ac:dyDescent="0.3">
      <c r="A115" s="14"/>
      <c r="C115" s="8"/>
      <c r="D115" s="8"/>
      <c r="E115" s="8"/>
      <c r="F115" s="8"/>
      <c r="G115" s="8"/>
      <c r="H115" s="12"/>
      <c r="I115" s="54"/>
      <c r="J115" s="9"/>
    </row>
    <row r="116" spans="1:10" ht="18" customHeight="1" thickBot="1" x14ac:dyDescent="0.35">
      <c r="A116" s="14"/>
      <c r="B116" s="48"/>
      <c r="C116" s="49"/>
      <c r="D116" s="49"/>
      <c r="E116" s="49"/>
      <c r="F116" s="49"/>
      <c r="G116" s="50">
        <f>+C116*F116</f>
        <v>0</v>
      </c>
      <c r="H116" s="12"/>
      <c r="I116" s="55"/>
      <c r="J116" s="9"/>
    </row>
    <row r="117" spans="1:10" ht="5.85" customHeight="1" thickBot="1" x14ac:dyDescent="0.3">
      <c r="A117" s="14"/>
      <c r="C117" s="8"/>
      <c r="D117" s="8"/>
      <c r="E117" s="8"/>
      <c r="F117" s="8"/>
      <c r="G117" s="8"/>
      <c r="H117" s="12"/>
      <c r="I117" s="54"/>
      <c r="J117" s="9"/>
    </row>
    <row r="118" spans="1:10" ht="18" customHeight="1" thickBot="1" x14ac:dyDescent="0.35">
      <c r="A118" s="14"/>
      <c r="B118" s="51" t="s">
        <v>5</v>
      </c>
      <c r="C118" s="49">
        <f>SUM(C96:C116)</f>
        <v>0</v>
      </c>
      <c r="D118" s="37"/>
      <c r="E118" s="37"/>
      <c r="F118" s="8"/>
      <c r="G118" s="50">
        <f>SUM(G96:G116)</f>
        <v>0</v>
      </c>
      <c r="H118" s="12"/>
      <c r="I118" s="55"/>
      <c r="J118" s="9"/>
    </row>
    <row r="119" spans="1:10" ht="5.85" customHeight="1" x14ac:dyDescent="0.25">
      <c r="A119" s="14"/>
      <c r="C119" s="8"/>
      <c r="D119" s="8"/>
      <c r="E119" s="8"/>
      <c r="F119" s="8"/>
      <c r="G119" s="8"/>
      <c r="H119" s="12"/>
      <c r="I119" s="15"/>
      <c r="J119" s="9"/>
    </row>
    <row r="120" spans="1:10" ht="29.25" customHeight="1" x14ac:dyDescent="0.5">
      <c r="A120" s="31" t="s">
        <v>269</v>
      </c>
      <c r="B120" s="1"/>
      <c r="C120" s="2"/>
      <c r="D120" s="2"/>
      <c r="E120" s="2"/>
      <c r="F120" s="2"/>
      <c r="G120" s="3"/>
      <c r="H120" s="4"/>
      <c r="I120" s="57"/>
      <c r="J120" s="5"/>
    </row>
    <row r="121" spans="1:10" ht="5.85" customHeight="1" thickBot="1" x14ac:dyDescent="0.3">
      <c r="A121" s="14"/>
      <c r="C121" s="8"/>
      <c r="D121" s="8"/>
      <c r="E121" s="8"/>
      <c r="F121" s="8"/>
      <c r="G121" s="8"/>
      <c r="H121" s="12"/>
      <c r="I121" s="15"/>
      <c r="J121" s="9"/>
    </row>
    <row r="122" spans="1:10" ht="18" customHeight="1" thickBot="1" x14ac:dyDescent="0.35">
      <c r="A122" s="14"/>
      <c r="B122" s="51" t="s">
        <v>5</v>
      </c>
      <c r="C122" s="49">
        <f>+C118+C90</f>
        <v>0</v>
      </c>
      <c r="D122" s="37"/>
      <c r="E122" s="37"/>
      <c r="F122" s="8"/>
      <c r="G122" s="49">
        <f>+G118+G90</f>
        <v>0</v>
      </c>
      <c r="H122" s="12"/>
      <c r="I122" s="58"/>
      <c r="J122" s="9"/>
    </row>
    <row r="123" spans="1:10" ht="9.75" customHeight="1" x14ac:dyDescent="0.25">
      <c r="A123" s="6"/>
      <c r="B123" s="7"/>
      <c r="C123" s="8"/>
      <c r="D123" s="8"/>
      <c r="E123" s="8"/>
      <c r="F123" s="8"/>
      <c r="G123" s="8"/>
      <c r="H123" s="7"/>
      <c r="I123" s="7"/>
      <c r="J123" s="9"/>
    </row>
    <row r="124" spans="1:10" ht="12.75" customHeight="1" x14ac:dyDescent="0.25">
      <c r="A124" s="16" t="s">
        <v>6</v>
      </c>
      <c r="B124" s="17"/>
      <c r="C124" s="18"/>
      <c r="D124" s="18"/>
      <c r="E124" s="18"/>
      <c r="F124" s="18"/>
      <c r="G124" s="18"/>
      <c r="H124" s="17"/>
      <c r="I124" s="17"/>
      <c r="J124" s="9"/>
    </row>
    <row r="125" spans="1:10" ht="46.5" customHeight="1" x14ac:dyDescent="0.25">
      <c r="A125" s="19"/>
      <c r="B125" s="20"/>
      <c r="C125" s="21"/>
      <c r="D125" s="21"/>
      <c r="E125" s="21"/>
      <c r="F125" s="21"/>
      <c r="G125" s="21"/>
      <c r="H125" s="20"/>
      <c r="I125" s="20"/>
      <c r="J125" s="22" t="s">
        <v>7</v>
      </c>
    </row>
    <row r="126" spans="1:10" ht="2.25" customHeight="1" x14ac:dyDescent="0.25">
      <c r="A126" s="23"/>
      <c r="B126" s="24"/>
      <c r="C126" s="25"/>
      <c r="D126" s="25"/>
      <c r="E126" s="25"/>
      <c r="F126" s="25"/>
      <c r="G126" s="25"/>
      <c r="H126" s="24"/>
      <c r="I126" s="24"/>
      <c r="J126" s="26"/>
    </row>
  </sheetData>
  <sheetProtection selectLockedCells="1"/>
  <pageMargins left="0.70866141732283472" right="0.70866141732283472" top="0.43307086614173229" bottom="0.27559055118110237"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
  <sheetViews>
    <sheetView view="pageLayout" zoomScale="70" zoomScaleNormal="150" zoomScalePageLayoutView="70" workbookViewId="0">
      <selection activeCell="E41" sqref="E41"/>
    </sheetView>
  </sheetViews>
  <sheetFormatPr baseColWidth="10" defaultColWidth="0" defaultRowHeight="15.75" x14ac:dyDescent="0.25"/>
  <cols>
    <col min="1" max="1" width="3" style="27" customWidth="1"/>
    <col min="2" max="2" width="46.85546875" customWidth="1"/>
    <col min="3" max="3" width="15.28515625" style="28" customWidth="1"/>
    <col min="4" max="4" width="7.7109375" style="28" customWidth="1"/>
    <col min="5" max="6" width="15.28515625" style="28" customWidth="1"/>
    <col min="7" max="7" width="15.7109375" style="28" customWidth="1"/>
    <col min="8" max="8" width="0.85546875" customWidth="1"/>
    <col min="9" max="9" width="46.140625" customWidth="1"/>
    <col min="10" max="10" width="0.85546875" customWidth="1"/>
    <col min="11" max="11" width="3.7109375" customWidth="1"/>
    <col min="260" max="260" width="4.42578125" customWidth="1"/>
    <col min="261" max="261" width="55.42578125" customWidth="1"/>
    <col min="262" max="262" width="15.28515625" customWidth="1"/>
    <col min="263" max="263" width="15.7109375" customWidth="1"/>
    <col min="264" max="264" width="5.85546875" customWidth="1"/>
    <col min="265" max="265" width="37.42578125" customWidth="1"/>
    <col min="266" max="267" width="3.7109375" customWidth="1"/>
    <col min="516" max="516" width="4.42578125" customWidth="1"/>
    <col min="517" max="517" width="55.42578125" customWidth="1"/>
    <col min="518" max="518" width="15.28515625" customWidth="1"/>
    <col min="519" max="519" width="15.7109375" customWidth="1"/>
    <col min="520" max="520" width="5.85546875" customWidth="1"/>
    <col min="521" max="521" width="37.42578125" customWidth="1"/>
    <col min="522" max="523" width="3.7109375" customWidth="1"/>
    <col min="772" max="772" width="4.42578125" customWidth="1"/>
    <col min="773" max="773" width="55.42578125" customWidth="1"/>
    <col min="774" max="774" width="15.28515625" customWidth="1"/>
    <col min="775" max="775" width="15.7109375" customWidth="1"/>
    <col min="776" max="776" width="5.85546875" customWidth="1"/>
    <col min="777" max="777" width="37.42578125" customWidth="1"/>
    <col min="778" max="779" width="3.7109375" customWidth="1"/>
    <col min="1028" max="1028" width="4.42578125" customWidth="1"/>
    <col min="1029" max="1029" width="55.42578125" customWidth="1"/>
    <col min="1030" max="1030" width="15.28515625" customWidth="1"/>
    <col min="1031" max="1031" width="15.7109375" customWidth="1"/>
    <col min="1032" max="1032" width="5.85546875" customWidth="1"/>
    <col min="1033" max="1033" width="37.42578125" customWidth="1"/>
    <col min="1034" max="1035" width="3.7109375" customWidth="1"/>
    <col min="1284" max="1284" width="4.42578125" customWidth="1"/>
    <col min="1285" max="1285" width="55.42578125" customWidth="1"/>
    <col min="1286" max="1286" width="15.28515625" customWidth="1"/>
    <col min="1287" max="1287" width="15.7109375" customWidth="1"/>
    <col min="1288" max="1288" width="5.85546875" customWidth="1"/>
    <col min="1289" max="1289" width="37.42578125" customWidth="1"/>
    <col min="1290" max="1291" width="3.7109375" customWidth="1"/>
    <col min="1540" max="1540" width="4.42578125" customWidth="1"/>
    <col min="1541" max="1541" width="55.42578125" customWidth="1"/>
    <col min="1542" max="1542" width="15.28515625" customWidth="1"/>
    <col min="1543" max="1543" width="15.7109375" customWidth="1"/>
    <col min="1544" max="1544" width="5.85546875" customWidth="1"/>
    <col min="1545" max="1545" width="37.42578125" customWidth="1"/>
    <col min="1546" max="1547" width="3.7109375" customWidth="1"/>
    <col min="1796" max="1796" width="4.42578125" customWidth="1"/>
    <col min="1797" max="1797" width="55.42578125" customWidth="1"/>
    <col min="1798" max="1798" width="15.28515625" customWidth="1"/>
    <col min="1799" max="1799" width="15.7109375" customWidth="1"/>
    <col min="1800" max="1800" width="5.85546875" customWidth="1"/>
    <col min="1801" max="1801" width="37.42578125" customWidth="1"/>
    <col min="1802" max="1803" width="3.7109375" customWidth="1"/>
    <col min="2052" max="2052" width="4.42578125" customWidth="1"/>
    <col min="2053" max="2053" width="55.42578125" customWidth="1"/>
    <col min="2054" max="2054" width="15.28515625" customWidth="1"/>
    <col min="2055" max="2055" width="15.7109375" customWidth="1"/>
    <col min="2056" max="2056" width="5.85546875" customWidth="1"/>
    <col min="2057" max="2057" width="37.42578125" customWidth="1"/>
    <col min="2058" max="2059" width="3.7109375" customWidth="1"/>
    <col min="2308" max="2308" width="4.42578125" customWidth="1"/>
    <col min="2309" max="2309" width="55.42578125" customWidth="1"/>
    <col min="2310" max="2310" width="15.28515625" customWidth="1"/>
    <col min="2311" max="2311" width="15.7109375" customWidth="1"/>
    <col min="2312" max="2312" width="5.85546875" customWidth="1"/>
    <col min="2313" max="2313" width="37.42578125" customWidth="1"/>
    <col min="2314" max="2315" width="3.7109375" customWidth="1"/>
    <col min="2564" max="2564" width="4.42578125" customWidth="1"/>
    <col min="2565" max="2565" width="55.42578125" customWidth="1"/>
    <col min="2566" max="2566" width="15.28515625" customWidth="1"/>
    <col min="2567" max="2567" width="15.7109375" customWidth="1"/>
    <col min="2568" max="2568" width="5.85546875" customWidth="1"/>
    <col min="2569" max="2569" width="37.42578125" customWidth="1"/>
    <col min="2570" max="2571" width="3.7109375" customWidth="1"/>
    <col min="2820" max="2820" width="4.42578125" customWidth="1"/>
    <col min="2821" max="2821" width="55.42578125" customWidth="1"/>
    <col min="2822" max="2822" width="15.28515625" customWidth="1"/>
    <col min="2823" max="2823" width="15.7109375" customWidth="1"/>
    <col min="2824" max="2824" width="5.85546875" customWidth="1"/>
    <col min="2825" max="2825" width="37.42578125" customWidth="1"/>
    <col min="2826" max="2827" width="3.7109375" customWidth="1"/>
    <col min="3076" max="3076" width="4.42578125" customWidth="1"/>
    <col min="3077" max="3077" width="55.42578125" customWidth="1"/>
    <col min="3078" max="3078" width="15.28515625" customWidth="1"/>
    <col min="3079" max="3079" width="15.7109375" customWidth="1"/>
    <col min="3080" max="3080" width="5.85546875" customWidth="1"/>
    <col min="3081" max="3081" width="37.42578125" customWidth="1"/>
    <col min="3082" max="3083" width="3.7109375" customWidth="1"/>
    <col min="3332" max="3332" width="4.42578125" customWidth="1"/>
    <col min="3333" max="3333" width="55.42578125" customWidth="1"/>
    <col min="3334" max="3334" width="15.28515625" customWidth="1"/>
    <col min="3335" max="3335" width="15.7109375" customWidth="1"/>
    <col min="3336" max="3336" width="5.85546875" customWidth="1"/>
    <col min="3337" max="3337" width="37.42578125" customWidth="1"/>
    <col min="3338" max="3339" width="3.7109375" customWidth="1"/>
    <col min="3588" max="3588" width="4.42578125" customWidth="1"/>
    <col min="3589" max="3589" width="55.42578125" customWidth="1"/>
    <col min="3590" max="3590" width="15.28515625" customWidth="1"/>
    <col min="3591" max="3591" width="15.7109375" customWidth="1"/>
    <col min="3592" max="3592" width="5.85546875" customWidth="1"/>
    <col min="3593" max="3593" width="37.42578125" customWidth="1"/>
    <col min="3594" max="3595" width="3.7109375" customWidth="1"/>
    <col min="3844" max="3844" width="4.42578125" customWidth="1"/>
    <col min="3845" max="3845" width="55.42578125" customWidth="1"/>
    <col min="3846" max="3846" width="15.28515625" customWidth="1"/>
    <col min="3847" max="3847" width="15.7109375" customWidth="1"/>
    <col min="3848" max="3848" width="5.85546875" customWidth="1"/>
    <col min="3849" max="3849" width="37.42578125" customWidth="1"/>
    <col min="3850" max="3851" width="3.7109375" customWidth="1"/>
    <col min="4100" max="4100" width="4.42578125" customWidth="1"/>
    <col min="4101" max="4101" width="55.42578125" customWidth="1"/>
    <col min="4102" max="4102" width="15.28515625" customWidth="1"/>
    <col min="4103" max="4103" width="15.7109375" customWidth="1"/>
    <col min="4104" max="4104" width="5.85546875" customWidth="1"/>
    <col min="4105" max="4105" width="37.42578125" customWidth="1"/>
    <col min="4106" max="4107" width="3.7109375" customWidth="1"/>
    <col min="4356" max="4356" width="4.42578125" customWidth="1"/>
    <col min="4357" max="4357" width="55.42578125" customWidth="1"/>
    <col min="4358" max="4358" width="15.28515625" customWidth="1"/>
    <col min="4359" max="4359" width="15.7109375" customWidth="1"/>
    <col min="4360" max="4360" width="5.85546875" customWidth="1"/>
    <col min="4361" max="4361" width="37.42578125" customWidth="1"/>
    <col min="4362" max="4363" width="3.7109375" customWidth="1"/>
    <col min="4612" max="4612" width="4.42578125" customWidth="1"/>
    <col min="4613" max="4613" width="55.42578125" customWidth="1"/>
    <col min="4614" max="4614" width="15.28515625" customWidth="1"/>
    <col min="4615" max="4615" width="15.7109375" customWidth="1"/>
    <col min="4616" max="4616" width="5.85546875" customWidth="1"/>
    <col min="4617" max="4617" width="37.42578125" customWidth="1"/>
    <col min="4618" max="4619" width="3.7109375" customWidth="1"/>
    <col min="4868" max="4868" width="4.42578125" customWidth="1"/>
    <col min="4869" max="4869" width="55.42578125" customWidth="1"/>
    <col min="4870" max="4870" width="15.28515625" customWidth="1"/>
    <col min="4871" max="4871" width="15.7109375" customWidth="1"/>
    <col min="4872" max="4872" width="5.85546875" customWidth="1"/>
    <col min="4873" max="4873" width="37.42578125" customWidth="1"/>
    <col min="4874" max="4875" width="3.7109375" customWidth="1"/>
    <col min="5124" max="5124" width="4.42578125" customWidth="1"/>
    <col min="5125" max="5125" width="55.42578125" customWidth="1"/>
    <col min="5126" max="5126" width="15.28515625" customWidth="1"/>
    <col min="5127" max="5127" width="15.7109375" customWidth="1"/>
    <col min="5128" max="5128" width="5.85546875" customWidth="1"/>
    <col min="5129" max="5129" width="37.42578125" customWidth="1"/>
    <col min="5130" max="5131" width="3.7109375" customWidth="1"/>
    <col min="5380" max="5380" width="4.42578125" customWidth="1"/>
    <col min="5381" max="5381" width="55.42578125" customWidth="1"/>
    <col min="5382" max="5382" width="15.28515625" customWidth="1"/>
    <col min="5383" max="5383" width="15.7109375" customWidth="1"/>
    <col min="5384" max="5384" width="5.85546875" customWidth="1"/>
    <col min="5385" max="5385" width="37.42578125" customWidth="1"/>
    <col min="5386" max="5387" width="3.7109375" customWidth="1"/>
    <col min="5636" max="5636" width="4.42578125" customWidth="1"/>
    <col min="5637" max="5637" width="55.42578125" customWidth="1"/>
    <col min="5638" max="5638" width="15.28515625" customWidth="1"/>
    <col min="5639" max="5639" width="15.7109375" customWidth="1"/>
    <col min="5640" max="5640" width="5.85546875" customWidth="1"/>
    <col min="5641" max="5641" width="37.42578125" customWidth="1"/>
    <col min="5642" max="5643" width="3.7109375" customWidth="1"/>
    <col min="5892" max="5892" width="4.42578125" customWidth="1"/>
    <col min="5893" max="5893" width="55.42578125" customWidth="1"/>
    <col min="5894" max="5894" width="15.28515625" customWidth="1"/>
    <col min="5895" max="5895" width="15.7109375" customWidth="1"/>
    <col min="5896" max="5896" width="5.85546875" customWidth="1"/>
    <col min="5897" max="5897" width="37.42578125" customWidth="1"/>
    <col min="5898" max="5899" width="3.7109375" customWidth="1"/>
    <col min="6148" max="6148" width="4.42578125" customWidth="1"/>
    <col min="6149" max="6149" width="55.42578125" customWidth="1"/>
    <col min="6150" max="6150" width="15.28515625" customWidth="1"/>
    <col min="6151" max="6151" width="15.7109375" customWidth="1"/>
    <col min="6152" max="6152" width="5.85546875" customWidth="1"/>
    <col min="6153" max="6153" width="37.42578125" customWidth="1"/>
    <col min="6154" max="6155" width="3.7109375" customWidth="1"/>
    <col min="6404" max="6404" width="4.42578125" customWidth="1"/>
    <col min="6405" max="6405" width="55.42578125" customWidth="1"/>
    <col min="6406" max="6406" width="15.28515625" customWidth="1"/>
    <col min="6407" max="6407" width="15.7109375" customWidth="1"/>
    <col min="6408" max="6408" width="5.85546875" customWidth="1"/>
    <col min="6409" max="6409" width="37.42578125" customWidth="1"/>
    <col min="6410" max="6411" width="3.7109375" customWidth="1"/>
    <col min="6660" max="6660" width="4.42578125" customWidth="1"/>
    <col min="6661" max="6661" width="55.42578125" customWidth="1"/>
    <col min="6662" max="6662" width="15.28515625" customWidth="1"/>
    <col min="6663" max="6663" width="15.7109375" customWidth="1"/>
    <col min="6664" max="6664" width="5.85546875" customWidth="1"/>
    <col min="6665" max="6665" width="37.42578125" customWidth="1"/>
    <col min="6666" max="6667" width="3.7109375" customWidth="1"/>
    <col min="6916" max="6916" width="4.42578125" customWidth="1"/>
    <col min="6917" max="6917" width="55.42578125" customWidth="1"/>
    <col min="6918" max="6918" width="15.28515625" customWidth="1"/>
    <col min="6919" max="6919" width="15.7109375" customWidth="1"/>
    <col min="6920" max="6920" width="5.85546875" customWidth="1"/>
    <col min="6921" max="6921" width="37.42578125" customWidth="1"/>
    <col min="6922" max="6923" width="3.7109375" customWidth="1"/>
    <col min="7172" max="7172" width="4.42578125" customWidth="1"/>
    <col min="7173" max="7173" width="55.42578125" customWidth="1"/>
    <col min="7174" max="7174" width="15.28515625" customWidth="1"/>
    <col min="7175" max="7175" width="15.7109375" customWidth="1"/>
    <col min="7176" max="7176" width="5.85546875" customWidth="1"/>
    <col min="7177" max="7177" width="37.42578125" customWidth="1"/>
    <col min="7178" max="7179" width="3.7109375" customWidth="1"/>
    <col min="7428" max="7428" width="4.42578125" customWidth="1"/>
    <col min="7429" max="7429" width="55.42578125" customWidth="1"/>
    <col min="7430" max="7430" width="15.28515625" customWidth="1"/>
    <col min="7431" max="7431" width="15.7109375" customWidth="1"/>
    <col min="7432" max="7432" width="5.85546875" customWidth="1"/>
    <col min="7433" max="7433" width="37.42578125" customWidth="1"/>
    <col min="7434" max="7435" width="3.7109375" customWidth="1"/>
    <col min="7684" max="7684" width="4.42578125" customWidth="1"/>
    <col min="7685" max="7685" width="55.42578125" customWidth="1"/>
    <col min="7686" max="7686" width="15.28515625" customWidth="1"/>
    <col min="7687" max="7687" width="15.7109375" customWidth="1"/>
    <col min="7688" max="7688" width="5.85546875" customWidth="1"/>
    <col min="7689" max="7689" width="37.42578125" customWidth="1"/>
    <col min="7690" max="7691" width="3.7109375" customWidth="1"/>
    <col min="7940" max="7940" width="4.42578125" customWidth="1"/>
    <col min="7941" max="7941" width="55.42578125" customWidth="1"/>
    <col min="7942" max="7942" width="15.28515625" customWidth="1"/>
    <col min="7943" max="7943" width="15.7109375" customWidth="1"/>
    <col min="7944" max="7944" width="5.85546875" customWidth="1"/>
    <col min="7945" max="7945" width="37.42578125" customWidth="1"/>
    <col min="7946" max="7947" width="3.7109375" customWidth="1"/>
    <col min="8196" max="8196" width="4.42578125" customWidth="1"/>
    <col min="8197" max="8197" width="55.42578125" customWidth="1"/>
    <col min="8198" max="8198" width="15.28515625" customWidth="1"/>
    <col min="8199" max="8199" width="15.7109375" customWidth="1"/>
    <col min="8200" max="8200" width="5.85546875" customWidth="1"/>
    <col min="8201" max="8201" width="37.42578125" customWidth="1"/>
    <col min="8202" max="8203" width="3.7109375" customWidth="1"/>
    <col min="8452" max="8452" width="4.42578125" customWidth="1"/>
    <col min="8453" max="8453" width="55.42578125" customWidth="1"/>
    <col min="8454" max="8454" width="15.28515625" customWidth="1"/>
    <col min="8455" max="8455" width="15.7109375" customWidth="1"/>
    <col min="8456" max="8456" width="5.85546875" customWidth="1"/>
    <col min="8457" max="8457" width="37.42578125" customWidth="1"/>
    <col min="8458" max="8459" width="3.7109375" customWidth="1"/>
    <col min="8708" max="8708" width="4.42578125" customWidth="1"/>
    <col min="8709" max="8709" width="55.42578125" customWidth="1"/>
    <col min="8710" max="8710" width="15.28515625" customWidth="1"/>
    <col min="8711" max="8711" width="15.7109375" customWidth="1"/>
    <col min="8712" max="8712" width="5.85546875" customWidth="1"/>
    <col min="8713" max="8713" width="37.42578125" customWidth="1"/>
    <col min="8714" max="8715" width="3.7109375" customWidth="1"/>
    <col min="8964" max="8964" width="4.42578125" customWidth="1"/>
    <col min="8965" max="8965" width="55.42578125" customWidth="1"/>
    <col min="8966" max="8966" width="15.28515625" customWidth="1"/>
    <col min="8967" max="8967" width="15.7109375" customWidth="1"/>
    <col min="8968" max="8968" width="5.85546875" customWidth="1"/>
    <col min="8969" max="8969" width="37.42578125" customWidth="1"/>
    <col min="8970" max="8971" width="3.7109375" customWidth="1"/>
    <col min="9220" max="9220" width="4.42578125" customWidth="1"/>
    <col min="9221" max="9221" width="55.42578125" customWidth="1"/>
    <col min="9222" max="9222" width="15.28515625" customWidth="1"/>
    <col min="9223" max="9223" width="15.7109375" customWidth="1"/>
    <col min="9224" max="9224" width="5.85546875" customWidth="1"/>
    <col min="9225" max="9225" width="37.42578125" customWidth="1"/>
    <col min="9226" max="9227" width="3.7109375" customWidth="1"/>
    <col min="9476" max="9476" width="4.42578125" customWidth="1"/>
    <col min="9477" max="9477" width="55.42578125" customWidth="1"/>
    <col min="9478" max="9478" width="15.28515625" customWidth="1"/>
    <col min="9479" max="9479" width="15.7109375" customWidth="1"/>
    <col min="9480" max="9480" width="5.85546875" customWidth="1"/>
    <col min="9481" max="9481" width="37.42578125" customWidth="1"/>
    <col min="9482" max="9483" width="3.7109375" customWidth="1"/>
    <col min="9732" max="9732" width="4.42578125" customWidth="1"/>
    <col min="9733" max="9733" width="55.42578125" customWidth="1"/>
    <col min="9734" max="9734" width="15.28515625" customWidth="1"/>
    <col min="9735" max="9735" width="15.7109375" customWidth="1"/>
    <col min="9736" max="9736" width="5.85546875" customWidth="1"/>
    <col min="9737" max="9737" width="37.42578125" customWidth="1"/>
    <col min="9738" max="9739" width="3.7109375" customWidth="1"/>
    <col min="9988" max="9988" width="4.42578125" customWidth="1"/>
    <col min="9989" max="9989" width="55.42578125" customWidth="1"/>
    <col min="9990" max="9990" width="15.28515625" customWidth="1"/>
    <col min="9991" max="9991" width="15.7109375" customWidth="1"/>
    <col min="9992" max="9992" width="5.85546875" customWidth="1"/>
    <col min="9993" max="9993" width="37.42578125" customWidth="1"/>
    <col min="9994" max="9995" width="3.7109375" customWidth="1"/>
    <col min="10244" max="10244" width="4.42578125" customWidth="1"/>
    <col min="10245" max="10245" width="55.42578125" customWidth="1"/>
    <col min="10246" max="10246" width="15.28515625" customWidth="1"/>
    <col min="10247" max="10247" width="15.7109375" customWidth="1"/>
    <col min="10248" max="10248" width="5.85546875" customWidth="1"/>
    <col min="10249" max="10249" width="37.42578125" customWidth="1"/>
    <col min="10250" max="10251" width="3.7109375" customWidth="1"/>
    <col min="10500" max="10500" width="4.42578125" customWidth="1"/>
    <col min="10501" max="10501" width="55.42578125" customWidth="1"/>
    <col min="10502" max="10502" width="15.28515625" customWidth="1"/>
    <col min="10503" max="10503" width="15.7109375" customWidth="1"/>
    <col min="10504" max="10504" width="5.85546875" customWidth="1"/>
    <col min="10505" max="10505" width="37.42578125" customWidth="1"/>
    <col min="10506" max="10507" width="3.7109375" customWidth="1"/>
    <col min="10756" max="10756" width="4.42578125" customWidth="1"/>
    <col min="10757" max="10757" width="55.42578125" customWidth="1"/>
    <col min="10758" max="10758" width="15.28515625" customWidth="1"/>
    <col min="10759" max="10759" width="15.7109375" customWidth="1"/>
    <col min="10760" max="10760" width="5.85546875" customWidth="1"/>
    <col min="10761" max="10761" width="37.42578125" customWidth="1"/>
    <col min="10762" max="10763" width="3.7109375" customWidth="1"/>
    <col min="11012" max="11012" width="4.42578125" customWidth="1"/>
    <col min="11013" max="11013" width="55.42578125" customWidth="1"/>
    <col min="11014" max="11014" width="15.28515625" customWidth="1"/>
    <col min="11015" max="11015" width="15.7109375" customWidth="1"/>
    <col min="11016" max="11016" width="5.85546875" customWidth="1"/>
    <col min="11017" max="11017" width="37.42578125" customWidth="1"/>
    <col min="11018" max="11019" width="3.7109375" customWidth="1"/>
    <col min="11268" max="11268" width="4.42578125" customWidth="1"/>
    <col min="11269" max="11269" width="55.42578125" customWidth="1"/>
    <col min="11270" max="11270" width="15.28515625" customWidth="1"/>
    <col min="11271" max="11271" width="15.7109375" customWidth="1"/>
    <col min="11272" max="11272" width="5.85546875" customWidth="1"/>
    <col min="11273" max="11273" width="37.42578125" customWidth="1"/>
    <col min="11274" max="11275" width="3.7109375" customWidth="1"/>
    <col min="11524" max="11524" width="4.42578125" customWidth="1"/>
    <col min="11525" max="11525" width="55.42578125" customWidth="1"/>
    <col min="11526" max="11526" width="15.28515625" customWidth="1"/>
    <col min="11527" max="11527" width="15.7109375" customWidth="1"/>
    <col min="11528" max="11528" width="5.85546875" customWidth="1"/>
    <col min="11529" max="11529" width="37.42578125" customWidth="1"/>
    <col min="11530" max="11531" width="3.7109375" customWidth="1"/>
    <col min="11780" max="11780" width="4.42578125" customWidth="1"/>
    <col min="11781" max="11781" width="55.42578125" customWidth="1"/>
    <col min="11782" max="11782" width="15.28515625" customWidth="1"/>
    <col min="11783" max="11783" width="15.7109375" customWidth="1"/>
    <col min="11784" max="11784" width="5.85546875" customWidth="1"/>
    <col min="11785" max="11785" width="37.42578125" customWidth="1"/>
    <col min="11786" max="11787" width="3.7109375" customWidth="1"/>
    <col min="12036" max="12036" width="4.42578125" customWidth="1"/>
    <col min="12037" max="12037" width="55.42578125" customWidth="1"/>
    <col min="12038" max="12038" width="15.28515625" customWidth="1"/>
    <col min="12039" max="12039" width="15.7109375" customWidth="1"/>
    <col min="12040" max="12040" width="5.85546875" customWidth="1"/>
    <col min="12041" max="12041" width="37.42578125" customWidth="1"/>
    <col min="12042" max="12043" width="3.7109375" customWidth="1"/>
    <col min="12292" max="12292" width="4.42578125" customWidth="1"/>
    <col min="12293" max="12293" width="55.42578125" customWidth="1"/>
    <col min="12294" max="12294" width="15.28515625" customWidth="1"/>
    <col min="12295" max="12295" width="15.7109375" customWidth="1"/>
    <col min="12296" max="12296" width="5.85546875" customWidth="1"/>
    <col min="12297" max="12297" width="37.42578125" customWidth="1"/>
    <col min="12298" max="12299" width="3.7109375" customWidth="1"/>
    <col min="12548" max="12548" width="4.42578125" customWidth="1"/>
    <col min="12549" max="12549" width="55.42578125" customWidth="1"/>
    <col min="12550" max="12550" width="15.28515625" customWidth="1"/>
    <col min="12551" max="12551" width="15.7109375" customWidth="1"/>
    <col min="12552" max="12552" width="5.85546875" customWidth="1"/>
    <col min="12553" max="12553" width="37.42578125" customWidth="1"/>
    <col min="12554" max="12555" width="3.7109375" customWidth="1"/>
    <col min="12804" max="12804" width="4.42578125" customWidth="1"/>
    <col min="12805" max="12805" width="55.42578125" customWidth="1"/>
    <col min="12806" max="12806" width="15.28515625" customWidth="1"/>
    <col min="12807" max="12807" width="15.7109375" customWidth="1"/>
    <col min="12808" max="12808" width="5.85546875" customWidth="1"/>
    <col min="12809" max="12809" width="37.42578125" customWidth="1"/>
    <col min="12810" max="12811" width="3.7109375" customWidth="1"/>
    <col min="13060" max="13060" width="4.42578125" customWidth="1"/>
    <col min="13061" max="13061" width="55.42578125" customWidth="1"/>
    <col min="13062" max="13062" width="15.28515625" customWidth="1"/>
    <col min="13063" max="13063" width="15.7109375" customWidth="1"/>
    <col min="13064" max="13064" width="5.85546875" customWidth="1"/>
    <col min="13065" max="13065" width="37.42578125" customWidth="1"/>
    <col min="13066" max="13067" width="3.7109375" customWidth="1"/>
    <col min="13316" max="13316" width="4.42578125" customWidth="1"/>
    <col min="13317" max="13317" width="55.42578125" customWidth="1"/>
    <col min="13318" max="13318" width="15.28515625" customWidth="1"/>
    <col min="13319" max="13319" width="15.7109375" customWidth="1"/>
    <col min="13320" max="13320" width="5.85546875" customWidth="1"/>
    <col min="13321" max="13321" width="37.42578125" customWidth="1"/>
    <col min="13322" max="13323" width="3.7109375" customWidth="1"/>
    <col min="13572" max="13572" width="4.42578125" customWidth="1"/>
    <col min="13573" max="13573" width="55.42578125" customWidth="1"/>
    <col min="13574" max="13574" width="15.28515625" customWidth="1"/>
    <col min="13575" max="13575" width="15.7109375" customWidth="1"/>
    <col min="13576" max="13576" width="5.85546875" customWidth="1"/>
    <col min="13577" max="13577" width="37.42578125" customWidth="1"/>
    <col min="13578" max="13579" width="3.7109375" customWidth="1"/>
    <col min="13828" max="13828" width="4.42578125" customWidth="1"/>
    <col min="13829" max="13829" width="55.42578125" customWidth="1"/>
    <col min="13830" max="13830" width="15.28515625" customWidth="1"/>
    <col min="13831" max="13831" width="15.7109375" customWidth="1"/>
    <col min="13832" max="13832" width="5.85546875" customWidth="1"/>
    <col min="13833" max="13833" width="37.42578125" customWidth="1"/>
    <col min="13834" max="13835" width="3.7109375" customWidth="1"/>
    <col min="14084" max="14084" width="4.42578125" customWidth="1"/>
    <col min="14085" max="14085" width="55.42578125" customWidth="1"/>
    <col min="14086" max="14086" width="15.28515625" customWidth="1"/>
    <col min="14087" max="14087" width="15.7109375" customWidth="1"/>
    <col min="14088" max="14088" width="5.85546875" customWidth="1"/>
    <col min="14089" max="14089" width="37.42578125" customWidth="1"/>
    <col min="14090" max="14091" width="3.7109375" customWidth="1"/>
    <col min="14340" max="14340" width="4.42578125" customWidth="1"/>
    <col min="14341" max="14341" width="55.42578125" customWidth="1"/>
    <col min="14342" max="14342" width="15.28515625" customWidth="1"/>
    <col min="14343" max="14343" width="15.7109375" customWidth="1"/>
    <col min="14344" max="14344" width="5.85546875" customWidth="1"/>
    <col min="14345" max="14345" width="37.42578125" customWidth="1"/>
    <col min="14346" max="14347" width="3.7109375" customWidth="1"/>
    <col min="14596" max="14596" width="4.42578125" customWidth="1"/>
    <col min="14597" max="14597" width="55.42578125" customWidth="1"/>
    <col min="14598" max="14598" width="15.28515625" customWidth="1"/>
    <col min="14599" max="14599" width="15.7109375" customWidth="1"/>
    <col min="14600" max="14600" width="5.85546875" customWidth="1"/>
    <col min="14601" max="14601" width="37.42578125" customWidth="1"/>
    <col min="14602" max="14603" width="3.7109375" customWidth="1"/>
    <col min="14852" max="14852" width="4.42578125" customWidth="1"/>
    <col min="14853" max="14853" width="55.42578125" customWidth="1"/>
    <col min="14854" max="14854" width="15.28515625" customWidth="1"/>
    <col min="14855" max="14855" width="15.7109375" customWidth="1"/>
    <col min="14856" max="14856" width="5.85546875" customWidth="1"/>
    <col min="14857" max="14857" width="37.42578125" customWidth="1"/>
    <col min="14858" max="14859" width="3.7109375" customWidth="1"/>
    <col min="15108" max="15108" width="4.42578125" customWidth="1"/>
    <col min="15109" max="15109" width="55.42578125" customWidth="1"/>
    <col min="15110" max="15110" width="15.28515625" customWidth="1"/>
    <col min="15111" max="15111" width="15.7109375" customWidth="1"/>
    <col min="15112" max="15112" width="5.85546875" customWidth="1"/>
    <col min="15113" max="15113" width="37.42578125" customWidth="1"/>
    <col min="15114" max="15115" width="3.7109375" customWidth="1"/>
    <col min="15364" max="15364" width="4.42578125" customWidth="1"/>
    <col min="15365" max="15365" width="55.42578125" customWidth="1"/>
    <col min="15366" max="15366" width="15.28515625" customWidth="1"/>
    <col min="15367" max="15367" width="15.7109375" customWidth="1"/>
    <col min="15368" max="15368" width="5.85546875" customWidth="1"/>
    <col min="15369" max="15369" width="37.42578125" customWidth="1"/>
    <col min="15370" max="15371" width="3.7109375" customWidth="1"/>
    <col min="15620" max="15620" width="4.42578125" customWidth="1"/>
    <col min="15621" max="15621" width="55.42578125" customWidth="1"/>
    <col min="15622" max="15622" width="15.28515625" customWidth="1"/>
    <col min="15623" max="15623" width="15.7109375" customWidth="1"/>
    <col min="15624" max="15624" width="5.85546875" customWidth="1"/>
    <col min="15625" max="15625" width="37.42578125" customWidth="1"/>
    <col min="15626" max="15627" width="3.7109375" customWidth="1"/>
    <col min="15876" max="15876" width="4.42578125" customWidth="1"/>
    <col min="15877" max="15877" width="55.42578125" customWidth="1"/>
    <col min="15878" max="15878" width="15.28515625" customWidth="1"/>
    <col min="15879" max="15879" width="15.7109375" customWidth="1"/>
    <col min="15880" max="15880" width="5.85546875" customWidth="1"/>
    <col min="15881" max="15881" width="37.42578125" customWidth="1"/>
    <col min="15882" max="15883" width="3.7109375" customWidth="1"/>
    <col min="16132" max="16132" width="4.42578125" customWidth="1"/>
    <col min="16133" max="16133" width="55.42578125" customWidth="1"/>
    <col min="16134" max="16134" width="15.28515625" customWidth="1"/>
    <col min="16135" max="16135" width="15.7109375" customWidth="1"/>
    <col min="16136" max="16136" width="5.85546875" customWidth="1"/>
    <col min="16137" max="16137" width="37.42578125" customWidth="1"/>
    <col min="16138" max="16139" width="3.7109375" customWidth="1"/>
  </cols>
  <sheetData>
    <row r="1" spans="1:10" ht="29.25" customHeight="1" x14ac:dyDescent="0.5">
      <c r="A1" s="31" t="s">
        <v>161</v>
      </c>
      <c r="B1" s="1"/>
      <c r="C1" s="2"/>
      <c r="D1" s="2"/>
      <c r="E1" s="2"/>
      <c r="F1" s="2"/>
      <c r="G1" s="3"/>
      <c r="H1" s="4"/>
      <c r="I1" s="4"/>
      <c r="J1" s="5"/>
    </row>
    <row r="2" spans="1:10" ht="5.85" customHeight="1" x14ac:dyDescent="0.25">
      <c r="A2" s="6"/>
      <c r="B2" s="7"/>
      <c r="C2" s="8"/>
      <c r="D2" s="8"/>
      <c r="E2" s="8"/>
      <c r="F2" s="8"/>
      <c r="G2" s="8"/>
      <c r="H2" s="7"/>
      <c r="I2" s="7"/>
      <c r="J2" s="9"/>
    </row>
    <row r="3" spans="1:10" ht="18" customHeight="1" x14ac:dyDescent="0.3">
      <c r="A3" s="6"/>
      <c r="B3" s="35" t="s">
        <v>33</v>
      </c>
      <c r="C3" s="13"/>
      <c r="D3" s="65" t="s">
        <v>32</v>
      </c>
      <c r="E3" s="37"/>
      <c r="G3" s="8"/>
      <c r="H3" s="12"/>
      <c r="I3" s="7"/>
      <c r="J3" s="9"/>
    </row>
    <row r="4" spans="1:10" ht="5.85" customHeight="1" x14ac:dyDescent="0.25">
      <c r="A4" s="6"/>
      <c r="B4" s="36"/>
      <c r="C4" s="8"/>
      <c r="D4" s="8"/>
      <c r="E4" s="8"/>
      <c r="G4" s="8"/>
      <c r="H4" s="12"/>
      <c r="I4" s="7"/>
      <c r="J4" s="9"/>
    </row>
    <row r="5" spans="1:10" ht="18" customHeight="1" x14ac:dyDescent="0.3">
      <c r="A5" s="14"/>
      <c r="B5" s="35" t="s">
        <v>34</v>
      </c>
      <c r="C5" s="13"/>
      <c r="D5" s="65" t="s">
        <v>32</v>
      </c>
      <c r="E5" s="94" t="s">
        <v>270</v>
      </c>
      <c r="F5" s="95"/>
      <c r="G5" s="95"/>
      <c r="H5" s="96"/>
      <c r="I5" s="97"/>
      <c r="J5" s="9"/>
    </row>
    <row r="6" spans="1:10" ht="5.85" customHeight="1" x14ac:dyDescent="0.25">
      <c r="A6" s="6"/>
      <c r="B6" s="36"/>
      <c r="C6" s="8"/>
      <c r="D6" s="65"/>
      <c r="E6" s="8"/>
      <c r="F6" s="12"/>
      <c r="G6" s="7"/>
      <c r="H6" s="12"/>
      <c r="I6" s="7"/>
      <c r="J6" s="9"/>
    </row>
    <row r="7" spans="1:10" ht="18" customHeight="1" x14ac:dyDescent="0.3">
      <c r="A7" s="14"/>
      <c r="B7" s="35" t="s">
        <v>214</v>
      </c>
      <c r="C7" s="13"/>
      <c r="D7" s="65" t="s">
        <v>32</v>
      </c>
      <c r="E7" s="8"/>
      <c r="F7" s="12"/>
      <c r="G7" s="7"/>
      <c r="H7" s="12"/>
      <c r="I7" s="7"/>
      <c r="J7" s="9"/>
    </row>
    <row r="8" spans="1:10" ht="5.85" customHeight="1" x14ac:dyDescent="0.25">
      <c r="A8" s="14"/>
      <c r="B8" s="30"/>
      <c r="C8" s="8"/>
      <c r="D8" s="8"/>
      <c r="E8" s="8"/>
      <c r="F8" s="8"/>
      <c r="G8" s="8"/>
      <c r="H8" s="12"/>
      <c r="I8" s="7"/>
      <c r="J8" s="9"/>
    </row>
    <row r="9" spans="1:10" ht="29.25" customHeight="1" x14ac:dyDescent="0.5">
      <c r="A9" s="31" t="s">
        <v>162</v>
      </c>
      <c r="B9" s="1"/>
      <c r="C9" s="2"/>
      <c r="D9" s="2"/>
      <c r="E9" s="2"/>
      <c r="F9" s="2"/>
      <c r="G9" s="3"/>
      <c r="H9" s="4"/>
      <c r="I9" s="4"/>
      <c r="J9" s="5"/>
    </row>
    <row r="10" spans="1:10" ht="5.85" customHeight="1" x14ac:dyDescent="0.25">
      <c r="A10" s="6"/>
      <c r="B10" s="7"/>
      <c r="C10" s="8"/>
      <c r="D10" s="8"/>
      <c r="E10" s="8"/>
      <c r="F10" s="8"/>
      <c r="G10" s="8"/>
      <c r="H10" s="7"/>
      <c r="I10" s="7"/>
      <c r="J10" s="9"/>
    </row>
    <row r="11" spans="1:10" ht="16.7" customHeight="1" x14ac:dyDescent="0.25">
      <c r="A11" s="10">
        <v>1</v>
      </c>
      <c r="B11" s="11" t="s">
        <v>163</v>
      </c>
      <c r="C11" s="64" t="s">
        <v>61</v>
      </c>
      <c r="D11" s="64" t="s">
        <v>73</v>
      </c>
      <c r="E11" s="64" t="s">
        <v>74</v>
      </c>
      <c r="F11" s="64" t="s">
        <v>63</v>
      </c>
      <c r="G11" s="64" t="s">
        <v>62</v>
      </c>
      <c r="H11" s="12"/>
      <c r="I11" s="10" t="s">
        <v>0</v>
      </c>
      <c r="J11" s="9"/>
    </row>
    <row r="12" spans="1:10" ht="5.85" customHeight="1" thickBot="1" x14ac:dyDescent="0.3">
      <c r="A12" s="14"/>
      <c r="C12" s="8"/>
      <c r="D12" s="8"/>
      <c r="E12" s="8"/>
      <c r="F12" s="8"/>
      <c r="G12" s="8"/>
      <c r="H12" s="12"/>
      <c r="I12" s="54"/>
      <c r="J12" s="9"/>
    </row>
    <row r="13" spans="1:10" ht="18" customHeight="1" thickBot="1" x14ac:dyDescent="0.35">
      <c r="A13" s="14"/>
      <c r="B13" s="48" t="s">
        <v>164</v>
      </c>
      <c r="C13" s="49"/>
      <c r="D13" s="49"/>
      <c r="E13" s="49"/>
      <c r="F13" s="49"/>
      <c r="G13" s="50">
        <f t="shared" ref="G13" si="0">+C13*F13</f>
        <v>0</v>
      </c>
      <c r="H13" s="12"/>
      <c r="I13" s="55"/>
      <c r="J13" s="9"/>
    </row>
    <row r="14" spans="1:10" ht="5.85" customHeight="1" thickBot="1" x14ac:dyDescent="0.3">
      <c r="A14" s="6"/>
      <c r="B14" s="30"/>
      <c r="C14" s="8"/>
      <c r="D14" s="8"/>
      <c r="E14" s="8"/>
      <c r="F14" s="8"/>
      <c r="G14" s="8"/>
      <c r="H14" s="12"/>
      <c r="I14" s="54"/>
      <c r="J14" s="9"/>
    </row>
    <row r="15" spans="1:10" ht="18" customHeight="1" thickBot="1" x14ac:dyDescent="0.35">
      <c r="A15" s="14"/>
      <c r="B15" s="48" t="s">
        <v>165</v>
      </c>
      <c r="C15" s="49"/>
      <c r="D15" s="49"/>
      <c r="E15" s="49"/>
      <c r="F15" s="49"/>
      <c r="G15" s="50">
        <f t="shared" ref="G15" si="1">+C15*F15</f>
        <v>0</v>
      </c>
      <c r="H15" s="12"/>
      <c r="I15" s="55"/>
      <c r="J15" s="9"/>
    </row>
    <row r="16" spans="1:10" ht="5.85" customHeight="1" thickBot="1" x14ac:dyDescent="0.3">
      <c r="A16" s="6"/>
      <c r="B16" s="30"/>
      <c r="C16" s="8"/>
      <c r="D16" s="8"/>
      <c r="E16" s="8"/>
      <c r="F16" s="8"/>
      <c r="G16" s="8"/>
      <c r="H16" s="12"/>
      <c r="I16" s="54"/>
      <c r="J16" s="9"/>
    </row>
    <row r="17" spans="1:10" ht="18" customHeight="1" thickBot="1" x14ac:dyDescent="0.35">
      <c r="A17" s="14"/>
      <c r="B17" s="48" t="s">
        <v>166</v>
      </c>
      <c r="C17" s="49"/>
      <c r="D17" s="49"/>
      <c r="E17" s="49"/>
      <c r="F17" s="49"/>
      <c r="G17" s="50">
        <f t="shared" ref="G17" si="2">+C17*F17</f>
        <v>0</v>
      </c>
      <c r="H17" s="12"/>
      <c r="I17" s="55"/>
      <c r="J17" s="9"/>
    </row>
    <row r="18" spans="1:10" ht="5.85" customHeight="1" thickBot="1" x14ac:dyDescent="0.3">
      <c r="A18" s="6"/>
      <c r="B18" s="30"/>
      <c r="C18" s="8"/>
      <c r="D18" s="8"/>
      <c r="E18" s="8"/>
      <c r="F18" s="8"/>
      <c r="G18" s="8"/>
      <c r="H18" s="12"/>
      <c r="I18" s="54"/>
      <c r="J18" s="9"/>
    </row>
    <row r="19" spans="1:10" ht="18" customHeight="1" thickBot="1" x14ac:dyDescent="0.35">
      <c r="A19" s="14"/>
      <c r="B19" s="48" t="s">
        <v>275</v>
      </c>
      <c r="C19" s="49"/>
      <c r="D19" s="49"/>
      <c r="E19" s="49"/>
      <c r="F19" s="49"/>
      <c r="G19" s="50">
        <f t="shared" ref="G19" si="3">+C19*F19</f>
        <v>0</v>
      </c>
      <c r="H19" s="12"/>
      <c r="I19" s="55"/>
      <c r="J19" s="9"/>
    </row>
    <row r="20" spans="1:10" ht="5.85" customHeight="1" thickBot="1" x14ac:dyDescent="0.3">
      <c r="A20" s="6"/>
      <c r="B20" s="30"/>
      <c r="C20" s="8"/>
      <c r="D20" s="8"/>
      <c r="E20" s="8"/>
      <c r="F20" s="8"/>
      <c r="G20" s="8"/>
      <c r="H20" s="12"/>
      <c r="I20" s="54"/>
      <c r="J20" s="9"/>
    </row>
    <row r="21" spans="1:10" ht="18" customHeight="1" thickBot="1" x14ac:dyDescent="0.35">
      <c r="A21" s="14"/>
      <c r="B21" s="48" t="s">
        <v>168</v>
      </c>
      <c r="C21" s="49"/>
      <c r="D21" s="49"/>
      <c r="E21" s="49"/>
      <c r="F21" s="49"/>
      <c r="G21" s="50">
        <f t="shared" ref="G21" si="4">+C21*F21</f>
        <v>0</v>
      </c>
      <c r="H21" s="12"/>
      <c r="I21" s="55"/>
      <c r="J21" s="9"/>
    </row>
    <row r="22" spans="1:10" ht="5.85" customHeight="1" thickBot="1" x14ac:dyDescent="0.3">
      <c r="A22" s="6"/>
      <c r="B22" s="30"/>
      <c r="C22" s="8"/>
      <c r="D22" s="8"/>
      <c r="E22" s="8"/>
      <c r="F22" s="8"/>
      <c r="G22" s="8"/>
      <c r="H22" s="12"/>
      <c r="I22" s="54"/>
      <c r="J22" s="9"/>
    </row>
    <row r="23" spans="1:10" ht="18" customHeight="1" thickBot="1" x14ac:dyDescent="0.35">
      <c r="A23" s="14"/>
      <c r="B23" s="48" t="s">
        <v>195</v>
      </c>
      <c r="C23" s="49"/>
      <c r="D23" s="49"/>
      <c r="E23" s="49"/>
      <c r="F23" s="49"/>
      <c r="G23" s="50">
        <f t="shared" ref="G23" si="5">+C23*F23</f>
        <v>0</v>
      </c>
      <c r="H23" s="12"/>
      <c r="I23" s="55"/>
      <c r="J23" s="9"/>
    </row>
    <row r="24" spans="1:10" ht="5.85" customHeight="1" thickBot="1" x14ac:dyDescent="0.3">
      <c r="A24" s="6"/>
      <c r="B24" s="30"/>
      <c r="C24" s="8"/>
      <c r="D24" s="8"/>
      <c r="E24" s="8"/>
      <c r="F24" s="8"/>
      <c r="G24" s="8"/>
      <c r="H24" s="12"/>
      <c r="I24" s="54"/>
      <c r="J24" s="9"/>
    </row>
    <row r="25" spans="1:10" ht="18" customHeight="1" thickBot="1" x14ac:dyDescent="0.35">
      <c r="A25" s="14"/>
      <c r="B25" s="48" t="s">
        <v>196</v>
      </c>
      <c r="C25" s="49"/>
      <c r="D25" s="49"/>
      <c r="E25" s="49"/>
      <c r="F25" s="49"/>
      <c r="G25" s="50">
        <f t="shared" ref="G25" si="6">+C25*F25</f>
        <v>0</v>
      </c>
      <c r="H25" s="12"/>
      <c r="I25" s="55"/>
      <c r="J25" s="9"/>
    </row>
    <row r="26" spans="1:10" ht="5.85" customHeight="1" thickBot="1" x14ac:dyDescent="0.3">
      <c r="A26" s="6"/>
      <c r="B26" s="30"/>
      <c r="C26" s="8"/>
      <c r="D26" s="8"/>
      <c r="E26" s="8"/>
      <c r="F26" s="8"/>
      <c r="G26" s="8"/>
      <c r="H26" s="12"/>
      <c r="I26" s="54"/>
      <c r="J26" s="9"/>
    </row>
    <row r="27" spans="1:10" ht="18" customHeight="1" thickBot="1" x14ac:dyDescent="0.35">
      <c r="A27" s="14"/>
      <c r="B27" s="48" t="s">
        <v>197</v>
      </c>
      <c r="C27" s="49"/>
      <c r="D27" s="49"/>
      <c r="E27" s="49"/>
      <c r="F27" s="49"/>
      <c r="G27" s="50">
        <f t="shared" ref="G27" si="7">+C27*F27</f>
        <v>0</v>
      </c>
      <c r="H27" s="12"/>
      <c r="I27" s="55"/>
      <c r="J27" s="9"/>
    </row>
    <row r="28" spans="1:10" ht="5.85" customHeight="1" thickBot="1" x14ac:dyDescent="0.3">
      <c r="A28" s="6"/>
      <c r="B28" s="30"/>
      <c r="C28" s="8"/>
      <c r="D28" s="8"/>
      <c r="E28" s="8"/>
      <c r="F28" s="8"/>
      <c r="G28" s="8"/>
      <c r="H28" s="12"/>
      <c r="I28" s="54"/>
      <c r="J28" s="9"/>
    </row>
    <row r="29" spans="1:10" ht="18" customHeight="1" thickBot="1" x14ac:dyDescent="0.35">
      <c r="A29" s="14"/>
      <c r="B29" s="48" t="s">
        <v>198</v>
      </c>
      <c r="C29" s="49"/>
      <c r="D29" s="49"/>
      <c r="E29" s="49"/>
      <c r="F29" s="49"/>
      <c r="G29" s="50">
        <f t="shared" ref="G29" si="8">+C29*F29</f>
        <v>0</v>
      </c>
      <c r="H29" s="12"/>
      <c r="I29" s="55"/>
      <c r="J29" s="9"/>
    </row>
    <row r="30" spans="1:10" ht="5.85" customHeight="1" thickBot="1" x14ac:dyDescent="0.3">
      <c r="A30" s="6"/>
      <c r="B30" s="30"/>
      <c r="C30" s="8"/>
      <c r="D30" s="8"/>
      <c r="E30" s="8"/>
      <c r="F30" s="8"/>
      <c r="G30" s="8"/>
      <c r="H30" s="12"/>
      <c r="I30" s="54"/>
      <c r="J30" s="9"/>
    </row>
    <row r="31" spans="1:10" ht="18" customHeight="1" thickBot="1" x14ac:dyDescent="0.35">
      <c r="A31" s="14"/>
      <c r="B31" s="48" t="s">
        <v>170</v>
      </c>
      <c r="C31" s="49"/>
      <c r="D31" s="49"/>
      <c r="E31" s="49"/>
      <c r="F31" s="49"/>
      <c r="G31" s="50">
        <f t="shared" ref="G31" si="9">+C31*F31</f>
        <v>0</v>
      </c>
      <c r="H31" s="12"/>
      <c r="I31" s="55"/>
      <c r="J31" s="9"/>
    </row>
    <row r="32" spans="1:10" ht="5.85" customHeight="1" thickBot="1" x14ac:dyDescent="0.3">
      <c r="A32" s="6"/>
      <c r="B32" s="30"/>
      <c r="C32" s="8"/>
      <c r="D32" s="8"/>
      <c r="E32" s="8"/>
      <c r="F32" s="8"/>
      <c r="G32" s="8"/>
      <c r="H32" s="12"/>
      <c r="I32" s="54"/>
      <c r="J32" s="9"/>
    </row>
    <row r="33" spans="1:10" ht="18" customHeight="1" thickBot="1" x14ac:dyDescent="0.35">
      <c r="A33" s="14"/>
      <c r="B33" s="48" t="s">
        <v>171</v>
      </c>
      <c r="C33" s="49"/>
      <c r="D33" s="49"/>
      <c r="E33" s="49"/>
      <c r="F33" s="49"/>
      <c r="G33" s="50">
        <f t="shared" ref="G33" si="10">+C33*F33</f>
        <v>0</v>
      </c>
      <c r="H33" s="12"/>
      <c r="I33" s="55"/>
      <c r="J33" s="9"/>
    </row>
    <row r="34" spans="1:10" ht="5.85" customHeight="1" thickBot="1" x14ac:dyDescent="0.3">
      <c r="A34" s="6"/>
      <c r="B34" s="30"/>
      <c r="C34" s="8"/>
      <c r="D34" s="8"/>
      <c r="E34" s="8"/>
      <c r="F34" s="8"/>
      <c r="G34" s="8"/>
      <c r="H34" s="12"/>
      <c r="I34" s="54"/>
      <c r="J34" s="9"/>
    </row>
    <row r="35" spans="1:10" ht="18" customHeight="1" thickBot="1" x14ac:dyDescent="0.35">
      <c r="A35" s="14"/>
      <c r="B35" s="48" t="s">
        <v>172</v>
      </c>
      <c r="C35" s="49"/>
      <c r="D35" s="49"/>
      <c r="E35" s="49"/>
      <c r="F35" s="49"/>
      <c r="G35" s="50">
        <f t="shared" ref="G35" si="11">+C35*F35</f>
        <v>0</v>
      </c>
      <c r="H35" s="12"/>
      <c r="I35" s="55"/>
      <c r="J35" s="9"/>
    </row>
    <row r="36" spans="1:10" ht="5.85" customHeight="1" thickBot="1" x14ac:dyDescent="0.3">
      <c r="A36" s="6"/>
      <c r="B36" s="30"/>
      <c r="C36" s="8"/>
      <c r="D36" s="8"/>
      <c r="E36" s="8"/>
      <c r="F36" s="8"/>
      <c r="G36" s="8"/>
      <c r="H36" s="12"/>
      <c r="I36" s="54"/>
      <c r="J36" s="9"/>
    </row>
    <row r="37" spans="1:10" ht="18" customHeight="1" thickBot="1" x14ac:dyDescent="0.35">
      <c r="A37" s="14"/>
      <c r="B37" s="48" t="s">
        <v>169</v>
      </c>
      <c r="C37" s="49"/>
      <c r="D37" s="49"/>
      <c r="E37" s="49"/>
      <c r="F37" s="49"/>
      <c r="G37" s="50">
        <f t="shared" ref="G37" si="12">+C37*F37</f>
        <v>0</v>
      </c>
      <c r="H37" s="12"/>
      <c r="I37" s="55"/>
      <c r="J37" s="9"/>
    </row>
    <row r="38" spans="1:10" ht="5.85" customHeight="1" thickBot="1" x14ac:dyDescent="0.3">
      <c r="A38" s="6"/>
      <c r="B38" s="30"/>
      <c r="C38" s="8"/>
      <c r="D38" s="8"/>
      <c r="E38" s="8"/>
      <c r="F38" s="8"/>
      <c r="G38" s="8"/>
      <c r="H38" s="12"/>
      <c r="I38" s="54"/>
      <c r="J38" s="9"/>
    </row>
    <row r="39" spans="1:10" ht="18" customHeight="1" thickBot="1" x14ac:dyDescent="0.35">
      <c r="A39" s="14"/>
      <c r="B39" s="48" t="s">
        <v>173</v>
      </c>
      <c r="C39" s="49"/>
      <c r="D39" s="49"/>
      <c r="E39" s="49"/>
      <c r="F39" s="49"/>
      <c r="G39" s="50">
        <f t="shared" ref="G39" si="13">+C39*F39</f>
        <v>0</v>
      </c>
      <c r="H39" s="12"/>
      <c r="I39" s="55"/>
      <c r="J39" s="9"/>
    </row>
    <row r="40" spans="1:10" ht="5.85" customHeight="1" thickBot="1" x14ac:dyDescent="0.3">
      <c r="A40" s="6"/>
      <c r="B40" s="30"/>
      <c r="C40" s="8"/>
      <c r="D40" s="8"/>
      <c r="E40" s="8"/>
      <c r="F40" s="8"/>
      <c r="G40" s="8"/>
      <c r="H40" s="12"/>
      <c r="I40" s="54"/>
      <c r="J40" s="9"/>
    </row>
    <row r="41" spans="1:10" ht="18" customHeight="1" thickBot="1" x14ac:dyDescent="0.35">
      <c r="A41" s="14"/>
      <c r="B41" s="48" t="s">
        <v>174</v>
      </c>
      <c r="C41" s="49"/>
      <c r="D41" s="49"/>
      <c r="E41" s="49"/>
      <c r="F41" s="49"/>
      <c r="G41" s="50">
        <f t="shared" ref="G41" si="14">+C41*F41</f>
        <v>0</v>
      </c>
      <c r="H41" s="12"/>
      <c r="I41" s="55"/>
      <c r="J41" s="9"/>
    </row>
    <row r="42" spans="1:10" ht="5.85" customHeight="1" thickBot="1" x14ac:dyDescent="0.3">
      <c r="A42" s="6"/>
      <c r="B42" s="30"/>
      <c r="C42" s="8"/>
      <c r="D42" s="8"/>
      <c r="E42" s="8"/>
      <c r="F42" s="8"/>
      <c r="G42" s="8"/>
      <c r="H42" s="12"/>
      <c r="I42" s="54"/>
      <c r="J42" s="9"/>
    </row>
    <row r="43" spans="1:10" ht="18" customHeight="1" thickBot="1" x14ac:dyDescent="0.35">
      <c r="A43" s="14"/>
      <c r="B43" s="48" t="s">
        <v>175</v>
      </c>
      <c r="C43" s="49"/>
      <c r="D43" s="49"/>
      <c r="E43" s="49"/>
      <c r="F43" s="49"/>
      <c r="G43" s="50">
        <f t="shared" ref="G43" si="15">+C43*F43</f>
        <v>0</v>
      </c>
      <c r="H43" s="12"/>
      <c r="I43" s="55"/>
      <c r="J43" s="9"/>
    </row>
    <row r="44" spans="1:10" ht="5.85" customHeight="1" thickBot="1" x14ac:dyDescent="0.3">
      <c r="A44" s="6"/>
      <c r="B44" s="30"/>
      <c r="C44" s="8"/>
      <c r="D44" s="8"/>
      <c r="E44" s="8"/>
      <c r="F44" s="8"/>
      <c r="G44" s="8"/>
      <c r="H44" s="12"/>
      <c r="I44" s="54"/>
      <c r="J44" s="9"/>
    </row>
    <row r="45" spans="1:10" ht="18" customHeight="1" thickBot="1" x14ac:dyDescent="0.35">
      <c r="A45" s="14"/>
      <c r="B45" s="48" t="s">
        <v>176</v>
      </c>
      <c r="C45" s="49"/>
      <c r="D45" s="49"/>
      <c r="E45" s="49"/>
      <c r="F45" s="49"/>
      <c r="G45" s="50">
        <f t="shared" ref="G45" si="16">+C45*F45</f>
        <v>0</v>
      </c>
      <c r="H45" s="12"/>
      <c r="I45" s="55"/>
      <c r="J45" s="9"/>
    </row>
    <row r="46" spans="1:10" ht="5.85" customHeight="1" thickBot="1" x14ac:dyDescent="0.3">
      <c r="A46" s="6"/>
      <c r="B46" s="30"/>
      <c r="C46" s="8"/>
      <c r="D46" s="8"/>
      <c r="E46" s="8"/>
      <c r="F46" s="8"/>
      <c r="G46" s="8"/>
      <c r="H46" s="12"/>
      <c r="I46" s="54"/>
      <c r="J46" s="9"/>
    </row>
    <row r="47" spans="1:10" ht="18" customHeight="1" thickBot="1" x14ac:dyDescent="0.35">
      <c r="A47" s="14"/>
      <c r="B47" s="48" t="s">
        <v>177</v>
      </c>
      <c r="C47" s="49"/>
      <c r="D47" s="49"/>
      <c r="E47" s="49"/>
      <c r="F47" s="49"/>
      <c r="G47" s="50">
        <f t="shared" ref="G47" si="17">+C47*F47</f>
        <v>0</v>
      </c>
      <c r="H47" s="12"/>
      <c r="I47" s="55"/>
      <c r="J47" s="9"/>
    </row>
    <row r="48" spans="1:10" ht="5.85" customHeight="1" thickBot="1" x14ac:dyDescent="0.3">
      <c r="A48" s="6"/>
      <c r="B48" s="30"/>
      <c r="C48" s="8"/>
      <c r="D48" s="8"/>
      <c r="E48" s="8"/>
      <c r="F48" s="8"/>
      <c r="G48" s="8"/>
      <c r="H48" s="12"/>
      <c r="I48" s="54"/>
      <c r="J48" s="9"/>
    </row>
    <row r="49" spans="1:10" ht="18" customHeight="1" thickBot="1" x14ac:dyDescent="0.35">
      <c r="A49" s="14"/>
      <c r="B49" s="48" t="s">
        <v>178</v>
      </c>
      <c r="C49" s="49"/>
      <c r="D49" s="49"/>
      <c r="E49" s="49"/>
      <c r="F49" s="49"/>
      <c r="G49" s="50">
        <f t="shared" ref="G49" si="18">+C49*F49</f>
        <v>0</v>
      </c>
      <c r="H49" s="12"/>
      <c r="I49" s="55"/>
      <c r="J49" s="9"/>
    </row>
    <row r="50" spans="1:10" ht="5.85" customHeight="1" thickBot="1" x14ac:dyDescent="0.3">
      <c r="A50" s="6"/>
      <c r="B50" s="30"/>
      <c r="C50" s="8"/>
      <c r="D50" s="8"/>
      <c r="E50" s="8"/>
      <c r="F50" s="8"/>
      <c r="G50" s="8"/>
      <c r="H50" s="12"/>
      <c r="I50" s="54"/>
      <c r="J50" s="9"/>
    </row>
    <row r="51" spans="1:10" ht="18" customHeight="1" thickBot="1" x14ac:dyDescent="0.35">
      <c r="A51" s="14"/>
      <c r="B51" s="48"/>
      <c r="C51" s="49"/>
      <c r="D51" s="49"/>
      <c r="E51" s="49"/>
      <c r="F51" s="49"/>
      <c r="G51" s="50">
        <f t="shared" ref="G51" si="19">+C51*F51</f>
        <v>0</v>
      </c>
      <c r="H51" s="12"/>
      <c r="I51" s="55"/>
      <c r="J51" s="9"/>
    </row>
    <row r="52" spans="1:10" ht="5.85" customHeight="1" thickBot="1" x14ac:dyDescent="0.3">
      <c r="A52" s="6"/>
      <c r="B52" s="30"/>
      <c r="C52" s="8"/>
      <c r="D52" s="8"/>
      <c r="E52" s="8"/>
      <c r="F52" s="8"/>
      <c r="G52" s="8"/>
      <c r="H52" s="12"/>
      <c r="I52" s="54"/>
      <c r="J52" s="9"/>
    </row>
    <row r="53" spans="1:10" ht="18" customHeight="1" thickBot="1" x14ac:dyDescent="0.35">
      <c r="A53" s="14"/>
      <c r="B53" s="48"/>
      <c r="C53" s="49"/>
      <c r="D53" s="49"/>
      <c r="E53" s="49"/>
      <c r="F53" s="49"/>
      <c r="G53" s="50">
        <f t="shared" ref="G53" si="20">+C53*F53</f>
        <v>0</v>
      </c>
      <c r="H53" s="12"/>
      <c r="I53" s="55"/>
      <c r="J53" s="9"/>
    </row>
    <row r="54" spans="1:10" ht="5.85" customHeight="1" thickBot="1" x14ac:dyDescent="0.3">
      <c r="A54" s="6"/>
      <c r="B54" s="30"/>
      <c r="C54" s="8"/>
      <c r="D54" s="8"/>
      <c r="E54" s="8"/>
      <c r="F54" s="8"/>
      <c r="G54" s="8"/>
      <c r="H54" s="12"/>
      <c r="I54" s="54"/>
      <c r="J54" s="9"/>
    </row>
    <row r="55" spans="1:10" ht="18" customHeight="1" thickBot="1" x14ac:dyDescent="0.35">
      <c r="A55" s="14"/>
      <c r="B55" s="48"/>
      <c r="C55" s="49"/>
      <c r="D55" s="49"/>
      <c r="E55" s="49"/>
      <c r="F55" s="49"/>
      <c r="G55" s="50">
        <f t="shared" ref="G55" si="21">+C55*F55</f>
        <v>0</v>
      </c>
      <c r="H55" s="12"/>
      <c r="I55" s="55"/>
      <c r="J55" s="9"/>
    </row>
    <row r="56" spans="1:10" ht="5.85" customHeight="1" thickBot="1" x14ac:dyDescent="0.3">
      <c r="A56" s="6"/>
      <c r="B56" s="30"/>
      <c r="C56" s="8"/>
      <c r="D56" s="8"/>
      <c r="E56" s="8"/>
      <c r="F56" s="8"/>
      <c r="G56" s="8"/>
      <c r="H56" s="12"/>
      <c r="I56" s="54"/>
      <c r="J56" s="9"/>
    </row>
    <row r="57" spans="1:10" ht="18" customHeight="1" thickBot="1" x14ac:dyDescent="0.35">
      <c r="A57" s="14"/>
      <c r="B57" s="48"/>
      <c r="C57" s="49"/>
      <c r="D57" s="49"/>
      <c r="E57" s="49"/>
      <c r="F57" s="49"/>
      <c r="G57" s="50">
        <f t="shared" ref="G57" si="22">+C57*F57</f>
        <v>0</v>
      </c>
      <c r="H57" s="12"/>
      <c r="I57" s="55"/>
      <c r="J57" s="9"/>
    </row>
    <row r="58" spans="1:10" ht="5.85" customHeight="1" thickBot="1" x14ac:dyDescent="0.3">
      <c r="A58" s="6"/>
      <c r="B58" s="30"/>
      <c r="C58" s="8"/>
      <c r="D58" s="8"/>
      <c r="E58" s="8"/>
      <c r="F58" s="8"/>
      <c r="G58" s="8"/>
      <c r="H58" s="12"/>
      <c r="I58" s="54"/>
      <c r="J58" s="9"/>
    </row>
    <row r="59" spans="1:10" ht="18" customHeight="1" thickBot="1" x14ac:dyDescent="0.35">
      <c r="A59" s="14"/>
      <c r="B59" s="48"/>
      <c r="C59" s="49"/>
      <c r="D59" s="49"/>
      <c r="E59" s="49"/>
      <c r="F59" s="49"/>
      <c r="G59" s="50">
        <f t="shared" ref="G59" si="23">+C59*F59</f>
        <v>0</v>
      </c>
      <c r="H59" s="12"/>
      <c r="I59" s="55"/>
      <c r="J59" s="9"/>
    </row>
    <row r="60" spans="1:10" ht="5.85" customHeight="1" thickBot="1" x14ac:dyDescent="0.3">
      <c r="A60" s="6"/>
      <c r="B60" s="30"/>
      <c r="C60" s="8"/>
      <c r="D60" s="8"/>
      <c r="E60" s="8"/>
      <c r="F60" s="8"/>
      <c r="G60" s="8"/>
      <c r="H60" s="12"/>
      <c r="I60" s="54"/>
      <c r="J60" s="9"/>
    </row>
    <row r="61" spans="1:10" ht="18" customHeight="1" thickBot="1" x14ac:dyDescent="0.35">
      <c r="A61" s="14"/>
      <c r="B61" s="48"/>
      <c r="C61" s="49"/>
      <c r="D61" s="49"/>
      <c r="E61" s="49"/>
      <c r="F61" s="49"/>
      <c r="G61" s="50">
        <f t="shared" ref="G61" si="24">+C61*F61</f>
        <v>0</v>
      </c>
      <c r="H61" s="12"/>
      <c r="I61" s="55"/>
      <c r="J61" s="9"/>
    </row>
    <row r="62" spans="1:10" ht="5.85" customHeight="1" thickBot="1" x14ac:dyDescent="0.3">
      <c r="A62" s="14"/>
      <c r="C62" s="8"/>
      <c r="D62" s="8"/>
      <c r="E62" s="8"/>
      <c r="F62" s="8"/>
      <c r="G62" s="8"/>
      <c r="H62" s="12"/>
      <c r="I62" s="54"/>
      <c r="J62" s="9"/>
    </row>
    <row r="63" spans="1:10" ht="18" customHeight="1" thickBot="1" x14ac:dyDescent="0.35">
      <c r="A63" s="14"/>
      <c r="B63" s="51" t="s">
        <v>5</v>
      </c>
      <c r="C63" s="49">
        <f>SUM(C13:C45)</f>
        <v>0</v>
      </c>
      <c r="D63" s="37"/>
      <c r="E63" s="37"/>
      <c r="F63" s="8"/>
      <c r="G63" s="50">
        <f>SUM(G13:G45)</f>
        <v>0</v>
      </c>
      <c r="H63" s="12"/>
      <c r="I63" s="55"/>
      <c r="J63" s="9"/>
    </row>
    <row r="64" spans="1:10" ht="5.85" customHeight="1" x14ac:dyDescent="0.25">
      <c r="A64" s="14"/>
      <c r="C64" s="8"/>
      <c r="D64" s="8"/>
      <c r="E64" s="8"/>
      <c r="F64" s="8"/>
      <c r="G64" s="8"/>
      <c r="H64" s="12"/>
      <c r="I64" s="54"/>
      <c r="J64" s="9"/>
    </row>
    <row r="65" spans="1:10" ht="16.7" customHeight="1" x14ac:dyDescent="0.25">
      <c r="A65" s="10">
        <v>2</v>
      </c>
      <c r="B65" s="11" t="s">
        <v>179</v>
      </c>
      <c r="C65" s="64" t="s">
        <v>61</v>
      </c>
      <c r="D65" s="64" t="s">
        <v>73</v>
      </c>
      <c r="E65" s="64" t="s">
        <v>74</v>
      </c>
      <c r="F65" s="64" t="s">
        <v>63</v>
      </c>
      <c r="G65" s="64" t="s">
        <v>62</v>
      </c>
      <c r="H65" s="12"/>
      <c r="I65" s="10" t="s">
        <v>0</v>
      </c>
      <c r="J65" s="9"/>
    </row>
    <row r="66" spans="1:10" ht="5.85" customHeight="1" thickBot="1" x14ac:dyDescent="0.3">
      <c r="A66" s="6"/>
      <c r="B66" s="7"/>
      <c r="C66" s="8"/>
      <c r="D66" s="8"/>
      <c r="E66" s="8"/>
      <c r="F66" s="8"/>
      <c r="G66" s="8"/>
      <c r="H66" s="12"/>
      <c r="I66" s="12"/>
      <c r="J66" s="9"/>
    </row>
    <row r="67" spans="1:10" ht="18" customHeight="1" thickBot="1" x14ac:dyDescent="0.35">
      <c r="A67" s="6"/>
      <c r="B67" s="52" t="s">
        <v>180</v>
      </c>
      <c r="C67" s="60"/>
      <c r="D67" s="60"/>
      <c r="E67" s="60"/>
      <c r="F67" s="60"/>
      <c r="G67" s="61">
        <f>+C67*F67</f>
        <v>0</v>
      </c>
      <c r="H67" s="62"/>
      <c r="I67" s="63"/>
      <c r="J67" s="9"/>
    </row>
    <row r="68" spans="1:10" ht="5.85" customHeight="1" thickBot="1" x14ac:dyDescent="0.3">
      <c r="A68" s="6"/>
      <c r="B68" s="30"/>
      <c r="C68" s="8"/>
      <c r="D68" s="8"/>
      <c r="E68" s="8"/>
      <c r="F68" s="8"/>
      <c r="G68" s="8"/>
      <c r="H68" s="12"/>
      <c r="I68" s="54"/>
      <c r="J68" s="9"/>
    </row>
    <row r="69" spans="1:10" ht="18" customHeight="1" thickBot="1" x14ac:dyDescent="0.35">
      <c r="A69" s="6"/>
      <c r="B69" s="48" t="s">
        <v>181</v>
      </c>
      <c r="C69" s="49"/>
      <c r="D69" s="49"/>
      <c r="E69" s="49"/>
      <c r="F69" s="49"/>
      <c r="G69" s="50">
        <f>+C69*F69</f>
        <v>0</v>
      </c>
      <c r="H69" s="12"/>
      <c r="I69" s="55"/>
      <c r="J69" s="9"/>
    </row>
    <row r="70" spans="1:10" ht="5.85" customHeight="1" x14ac:dyDescent="0.25">
      <c r="A70" s="6"/>
      <c r="C70" s="8"/>
      <c r="D70" s="8"/>
      <c r="E70" s="8"/>
      <c r="F70" s="8"/>
      <c r="G70" s="8"/>
      <c r="H70" s="12"/>
      <c r="I70" s="54"/>
      <c r="J70" s="9"/>
    </row>
    <row r="71" spans="1:10" ht="5.85" customHeight="1" thickBot="1" x14ac:dyDescent="0.3">
      <c r="A71" s="14"/>
      <c r="C71" s="8"/>
      <c r="D71" s="8"/>
      <c r="E71" s="8"/>
      <c r="F71" s="8"/>
      <c r="G71" s="8"/>
      <c r="H71" s="12"/>
      <c r="I71" s="54"/>
      <c r="J71" s="9"/>
    </row>
    <row r="72" spans="1:10" ht="18" customHeight="1" thickBot="1" x14ac:dyDescent="0.35">
      <c r="A72" s="14"/>
      <c r="B72" s="48"/>
      <c r="C72" s="49"/>
      <c r="D72" s="49"/>
      <c r="E72" s="49"/>
      <c r="F72" s="49"/>
      <c r="G72" s="50">
        <f>+C72*F72</f>
        <v>0</v>
      </c>
      <c r="H72" s="12"/>
      <c r="I72" s="55"/>
      <c r="J72" s="9"/>
    </row>
    <row r="73" spans="1:10" ht="5.85" customHeight="1" thickBot="1" x14ac:dyDescent="0.3">
      <c r="A73" s="14"/>
      <c r="C73" s="8"/>
      <c r="D73" s="8"/>
      <c r="E73" s="8"/>
      <c r="F73" s="8"/>
      <c r="G73" s="8"/>
      <c r="H73" s="12"/>
      <c r="I73" s="54"/>
      <c r="J73" s="9"/>
    </row>
    <row r="74" spans="1:10" ht="18" customHeight="1" thickBot="1" x14ac:dyDescent="0.35">
      <c r="A74" s="14"/>
      <c r="B74" s="48"/>
      <c r="C74" s="49"/>
      <c r="D74" s="49"/>
      <c r="E74" s="49"/>
      <c r="F74" s="49"/>
      <c r="G74" s="50">
        <f>+C74*F74</f>
        <v>0</v>
      </c>
      <c r="H74" s="12"/>
      <c r="I74" s="55"/>
      <c r="J74" s="9"/>
    </row>
    <row r="75" spans="1:10" ht="5.85" customHeight="1" thickBot="1" x14ac:dyDescent="0.3">
      <c r="A75" s="14"/>
      <c r="C75" s="8"/>
      <c r="D75" s="8"/>
      <c r="E75" s="8"/>
      <c r="F75" s="8"/>
      <c r="G75" s="8"/>
      <c r="H75" s="12"/>
      <c r="I75" s="54"/>
      <c r="J75" s="9"/>
    </row>
    <row r="76" spans="1:10" ht="18" customHeight="1" thickBot="1" x14ac:dyDescent="0.35">
      <c r="A76" s="14"/>
      <c r="B76" s="48"/>
      <c r="C76" s="49"/>
      <c r="D76" s="49"/>
      <c r="E76" s="49"/>
      <c r="F76" s="49"/>
      <c r="G76" s="50">
        <f>+C76*F76</f>
        <v>0</v>
      </c>
      <c r="H76" s="12"/>
      <c r="I76" s="55"/>
      <c r="J76" s="9"/>
    </row>
    <row r="77" spans="1:10" ht="5.85" customHeight="1" thickBot="1" x14ac:dyDescent="0.3">
      <c r="A77" s="14"/>
      <c r="C77" s="8"/>
      <c r="D77" s="8"/>
      <c r="E77" s="8"/>
      <c r="F77" s="8"/>
      <c r="G77" s="8"/>
      <c r="H77" s="12"/>
      <c r="I77" s="54"/>
      <c r="J77" s="9"/>
    </row>
    <row r="78" spans="1:10" ht="18" customHeight="1" thickBot="1" x14ac:dyDescent="0.35">
      <c r="A78" s="14"/>
      <c r="B78" s="48"/>
      <c r="C78" s="49"/>
      <c r="D78" s="49"/>
      <c r="E78" s="49"/>
      <c r="F78" s="49"/>
      <c r="G78" s="50">
        <f>+C78*F78</f>
        <v>0</v>
      </c>
      <c r="H78" s="12"/>
      <c r="I78" s="55"/>
      <c r="J78" s="9"/>
    </row>
    <row r="79" spans="1:10" ht="5.85" customHeight="1" thickBot="1" x14ac:dyDescent="0.3">
      <c r="A79" s="14"/>
      <c r="C79" s="8"/>
      <c r="D79" s="8"/>
      <c r="E79" s="8"/>
      <c r="F79" s="8"/>
      <c r="G79" s="8"/>
      <c r="H79" s="12"/>
      <c r="I79" s="54"/>
      <c r="J79" s="9"/>
    </row>
    <row r="80" spans="1:10" ht="18" customHeight="1" thickBot="1" x14ac:dyDescent="0.35">
      <c r="A80" s="14"/>
      <c r="B80" s="51" t="s">
        <v>5</v>
      </c>
      <c r="C80" s="49">
        <f>SUM(C67:C78)</f>
        <v>0</v>
      </c>
      <c r="D80" s="8"/>
      <c r="E80" s="8"/>
      <c r="F80" s="8"/>
      <c r="G80" s="53">
        <f>SUM(G67:G78)</f>
        <v>0</v>
      </c>
      <c r="H80" s="12"/>
      <c r="I80" s="55"/>
      <c r="J80" s="9"/>
    </row>
    <row r="81" spans="1:10" ht="5.25" customHeight="1" x14ac:dyDescent="0.25">
      <c r="A81" s="14"/>
      <c r="C81" s="8"/>
      <c r="D81" s="8"/>
      <c r="E81" s="8"/>
      <c r="F81" s="8"/>
      <c r="G81" s="8"/>
      <c r="H81" s="12"/>
      <c r="I81" s="54"/>
      <c r="J81" s="9"/>
    </row>
    <row r="82" spans="1:10" ht="29.25" customHeight="1" x14ac:dyDescent="0.5">
      <c r="A82" s="31" t="s">
        <v>39</v>
      </c>
      <c r="B82" s="1"/>
      <c r="C82" s="2"/>
      <c r="D82" s="2"/>
      <c r="E82" s="2"/>
      <c r="F82" s="2"/>
      <c r="G82" s="3"/>
      <c r="H82" s="4"/>
      <c r="I82" s="57"/>
      <c r="J82" s="5"/>
    </row>
    <row r="83" spans="1:10" ht="5.85" customHeight="1" x14ac:dyDescent="0.25">
      <c r="A83" s="14"/>
      <c r="B83" s="30"/>
      <c r="C83" s="8"/>
      <c r="D83" s="8"/>
      <c r="E83" s="8"/>
      <c r="F83" s="8"/>
      <c r="G83" s="8"/>
      <c r="H83" s="12"/>
      <c r="I83" s="54"/>
      <c r="J83" s="9"/>
    </row>
    <row r="84" spans="1:10" ht="16.7" customHeight="1" x14ac:dyDescent="0.25">
      <c r="A84" s="10">
        <v>9</v>
      </c>
      <c r="B84" s="11" t="s">
        <v>179</v>
      </c>
      <c r="C84" s="64" t="s">
        <v>61</v>
      </c>
      <c r="D84" s="64"/>
      <c r="E84" s="64"/>
      <c r="F84" s="64" t="s">
        <v>63</v>
      </c>
      <c r="G84" s="64" t="s">
        <v>62</v>
      </c>
      <c r="H84" s="12"/>
      <c r="I84" s="10" t="s">
        <v>0</v>
      </c>
      <c r="J84" s="9"/>
    </row>
    <row r="85" spans="1:10" ht="5.85" customHeight="1" thickBot="1" x14ac:dyDescent="0.3">
      <c r="A85" s="14"/>
      <c r="C85" s="8"/>
      <c r="D85" s="8"/>
      <c r="E85" s="8"/>
      <c r="F85" s="8"/>
      <c r="G85" s="8"/>
      <c r="H85" s="12"/>
      <c r="I85" s="54"/>
      <c r="J85" s="9"/>
    </row>
    <row r="86" spans="1:10" ht="18" customHeight="1" thickBot="1" x14ac:dyDescent="0.35">
      <c r="A86" s="14"/>
      <c r="B86" s="48" t="s">
        <v>182</v>
      </c>
      <c r="C86" s="49"/>
      <c r="D86" s="49"/>
      <c r="E86" s="49"/>
      <c r="F86" s="49"/>
      <c r="G86" s="50"/>
      <c r="H86" s="12"/>
      <c r="I86" s="55"/>
      <c r="J86" s="9"/>
    </row>
    <row r="87" spans="1:10" ht="5.85" customHeight="1" thickBot="1" x14ac:dyDescent="0.3">
      <c r="A87" s="14"/>
      <c r="B87" s="30"/>
      <c r="C87" s="8"/>
      <c r="D87" s="8"/>
      <c r="E87" s="8"/>
      <c r="F87" s="8"/>
      <c r="G87" s="8"/>
      <c r="H87" s="12"/>
      <c r="I87" s="54"/>
      <c r="J87" s="9"/>
    </row>
    <row r="88" spans="1:10" ht="18" customHeight="1" thickBot="1" x14ac:dyDescent="0.35">
      <c r="A88" s="14"/>
      <c r="B88" s="48" t="s">
        <v>183</v>
      </c>
      <c r="C88" s="49"/>
      <c r="D88" s="49"/>
      <c r="E88" s="49"/>
      <c r="F88" s="49"/>
      <c r="G88" s="50"/>
      <c r="H88" s="12"/>
      <c r="I88" s="55"/>
      <c r="J88" s="9"/>
    </row>
    <row r="89" spans="1:10" ht="5.85" customHeight="1" thickBot="1" x14ac:dyDescent="0.3">
      <c r="A89" s="14"/>
      <c r="B89" s="30"/>
      <c r="C89" s="8"/>
      <c r="D89" s="8"/>
      <c r="E89" s="8"/>
      <c r="F89" s="8"/>
      <c r="G89" s="8"/>
      <c r="H89" s="12"/>
      <c r="I89" s="54"/>
      <c r="J89" s="9"/>
    </row>
    <row r="90" spans="1:10" ht="18" customHeight="1" thickBot="1" x14ac:dyDescent="0.35">
      <c r="A90" s="14"/>
      <c r="B90" s="48" t="s">
        <v>184</v>
      </c>
      <c r="C90" s="49"/>
      <c r="D90" s="49"/>
      <c r="E90" s="49"/>
      <c r="F90" s="49"/>
      <c r="G90" s="50"/>
      <c r="H90" s="12"/>
      <c r="I90" s="55"/>
      <c r="J90" s="9"/>
    </row>
    <row r="91" spans="1:10" ht="5.85" customHeight="1" thickBot="1" x14ac:dyDescent="0.3">
      <c r="A91" s="14"/>
      <c r="C91" s="8"/>
      <c r="D91" s="8"/>
      <c r="E91" s="8"/>
      <c r="F91" s="8"/>
      <c r="G91" s="8"/>
      <c r="H91" s="12"/>
      <c r="I91" s="54"/>
      <c r="J91" s="9"/>
    </row>
    <row r="92" spans="1:10" ht="18" customHeight="1" thickBot="1" x14ac:dyDescent="0.35">
      <c r="A92" s="14"/>
      <c r="B92" s="48"/>
      <c r="C92" s="49"/>
      <c r="D92" s="49"/>
      <c r="E92" s="49"/>
      <c r="F92" s="49"/>
      <c r="G92" s="50">
        <f>+C92*F92</f>
        <v>0</v>
      </c>
      <c r="H92" s="12"/>
      <c r="I92" s="55"/>
      <c r="J92" s="9"/>
    </row>
    <row r="93" spans="1:10" ht="5.85" customHeight="1" thickBot="1" x14ac:dyDescent="0.3">
      <c r="A93" s="14"/>
      <c r="C93" s="8"/>
      <c r="D93" s="8"/>
      <c r="E93" s="8"/>
      <c r="F93" s="8"/>
      <c r="G93" s="8"/>
      <c r="H93" s="12"/>
      <c r="I93" s="54"/>
      <c r="J93" s="9"/>
    </row>
    <row r="94" spans="1:10" ht="18" customHeight="1" thickBot="1" x14ac:dyDescent="0.35">
      <c r="A94" s="14"/>
      <c r="B94" s="48"/>
      <c r="C94" s="49"/>
      <c r="D94" s="49"/>
      <c r="E94" s="49"/>
      <c r="F94" s="49"/>
      <c r="G94" s="50">
        <f>+C94*F94</f>
        <v>0</v>
      </c>
      <c r="H94" s="12"/>
      <c r="I94" s="55"/>
      <c r="J94" s="9"/>
    </row>
    <row r="95" spans="1:10" ht="5.85" customHeight="1" thickBot="1" x14ac:dyDescent="0.3">
      <c r="A95" s="14"/>
      <c r="C95" s="8"/>
      <c r="D95" s="8"/>
      <c r="E95" s="8"/>
      <c r="F95" s="8"/>
      <c r="G95" s="8"/>
      <c r="H95" s="12"/>
      <c r="I95" s="54"/>
      <c r="J95" s="9"/>
    </row>
    <row r="96" spans="1:10" ht="18" customHeight="1" thickBot="1" x14ac:dyDescent="0.35">
      <c r="A96" s="14"/>
      <c r="B96" s="51" t="s">
        <v>5</v>
      </c>
      <c r="C96" s="49">
        <f>SUM(C86:C94)</f>
        <v>0</v>
      </c>
      <c r="D96" s="37"/>
      <c r="E96" s="37"/>
      <c r="F96" s="8"/>
      <c r="G96" s="50">
        <f>SUM(G86:G94)</f>
        <v>0</v>
      </c>
      <c r="H96" s="12"/>
      <c r="I96" s="55"/>
      <c r="J96" s="9"/>
    </row>
    <row r="97" spans="1:10" ht="5.85" customHeight="1" x14ac:dyDescent="0.25">
      <c r="A97" s="14"/>
      <c r="C97" s="8"/>
      <c r="D97" s="8"/>
      <c r="E97" s="8"/>
      <c r="F97" s="8"/>
      <c r="G97" s="8"/>
      <c r="H97" s="12"/>
      <c r="I97" s="15"/>
      <c r="J97" s="9"/>
    </row>
    <row r="98" spans="1:10" ht="29.25" customHeight="1" x14ac:dyDescent="0.5">
      <c r="A98" s="31" t="s">
        <v>5</v>
      </c>
      <c r="B98" s="1"/>
      <c r="C98" s="2"/>
      <c r="D98" s="2"/>
      <c r="E98" s="2"/>
      <c r="F98" s="2"/>
      <c r="G98" s="3"/>
      <c r="H98" s="4"/>
      <c r="I98" s="57"/>
      <c r="J98" s="5"/>
    </row>
    <row r="99" spans="1:10" ht="5.85" customHeight="1" thickBot="1" x14ac:dyDescent="0.3">
      <c r="A99" s="14"/>
      <c r="C99" s="8"/>
      <c r="D99" s="8"/>
      <c r="E99" s="8"/>
      <c r="F99" s="8"/>
      <c r="G99" s="8"/>
      <c r="H99" s="12"/>
      <c r="I99" s="15"/>
      <c r="J99" s="9"/>
    </row>
    <row r="100" spans="1:10" ht="18" customHeight="1" thickBot="1" x14ac:dyDescent="0.35">
      <c r="A100" s="14"/>
      <c r="B100" s="51" t="s">
        <v>5</v>
      </c>
      <c r="C100" s="49">
        <f>+C96+C80+C63</f>
        <v>0</v>
      </c>
      <c r="D100" s="37"/>
      <c r="E100" s="37"/>
      <c r="F100" s="8"/>
      <c r="G100" s="49">
        <f>+G96+G80+G63</f>
        <v>0</v>
      </c>
      <c r="H100" s="12"/>
      <c r="I100" s="58"/>
      <c r="J100" s="9"/>
    </row>
    <row r="101" spans="1:10" ht="260.25" customHeight="1" x14ac:dyDescent="0.25">
      <c r="A101" s="6"/>
      <c r="B101" s="7"/>
      <c r="C101" s="8"/>
      <c r="D101" s="8"/>
      <c r="E101" s="8"/>
      <c r="F101" s="8"/>
      <c r="G101" s="8"/>
      <c r="H101" s="7"/>
      <c r="I101" s="7"/>
      <c r="J101" s="9"/>
    </row>
    <row r="102" spans="1:10" ht="12.75" customHeight="1" x14ac:dyDescent="0.25">
      <c r="A102" s="16" t="s">
        <v>6</v>
      </c>
      <c r="B102" s="17"/>
      <c r="C102" s="18"/>
      <c r="D102" s="18"/>
      <c r="E102" s="18"/>
      <c r="F102" s="18"/>
      <c r="G102" s="18"/>
      <c r="H102" s="17"/>
      <c r="I102" s="17"/>
      <c r="J102" s="9"/>
    </row>
    <row r="103" spans="1:10" ht="46.5" customHeight="1" x14ac:dyDescent="0.25">
      <c r="A103" s="19"/>
      <c r="B103" s="20"/>
      <c r="C103" s="21"/>
      <c r="D103" s="21"/>
      <c r="E103" s="21"/>
      <c r="F103" s="21"/>
      <c r="G103" s="21"/>
      <c r="H103" s="20"/>
      <c r="I103" s="20"/>
      <c r="J103" s="22" t="s">
        <v>7</v>
      </c>
    </row>
    <row r="104" spans="1:10" ht="2.25" customHeight="1" x14ac:dyDescent="0.25">
      <c r="A104" s="23"/>
      <c r="B104" s="24"/>
      <c r="C104" s="25"/>
      <c r="D104" s="25"/>
      <c r="E104" s="25"/>
      <c r="F104" s="25"/>
      <c r="G104" s="25"/>
      <c r="H104" s="24"/>
      <c r="I104" s="24"/>
      <c r="J104" s="26"/>
    </row>
  </sheetData>
  <sheetProtection selectLockedCells="1"/>
  <pageMargins left="0.70866141732283472" right="0.70866141732283472" top="0.43307086614173229" bottom="0.27559055118110237" header="0.31496062992125984" footer="0.31496062992125984"/>
  <pageSetup paperSize="9" scale="5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view="pageLayout" zoomScale="80" zoomScaleNormal="150" zoomScalePageLayoutView="80" workbookViewId="0">
      <selection activeCell="I63" sqref="I63"/>
    </sheetView>
  </sheetViews>
  <sheetFormatPr baseColWidth="10" defaultColWidth="0" defaultRowHeight="15.75" x14ac:dyDescent="0.25"/>
  <cols>
    <col min="1" max="1" width="3" style="27" customWidth="1"/>
    <col min="2" max="2" width="46.85546875" customWidth="1"/>
    <col min="3" max="3" width="15.28515625" style="28" customWidth="1"/>
    <col min="4" max="4" width="7.7109375" style="28" customWidth="1"/>
    <col min="5" max="6" width="15.28515625" style="28" customWidth="1"/>
    <col min="7" max="7" width="15.7109375" style="28" customWidth="1"/>
    <col min="8" max="8" width="0.85546875" customWidth="1"/>
    <col min="9" max="9" width="46.140625" customWidth="1"/>
    <col min="10" max="10" width="0.85546875" customWidth="1"/>
    <col min="11" max="11" width="3.7109375" customWidth="1"/>
    <col min="260" max="260" width="4.42578125" customWidth="1"/>
    <col min="261" max="261" width="55.42578125" customWidth="1"/>
    <col min="262" max="262" width="15.28515625" customWidth="1"/>
    <col min="263" max="263" width="15.7109375" customWidth="1"/>
    <col min="264" max="264" width="5.85546875" customWidth="1"/>
    <col min="265" max="265" width="37.42578125" customWidth="1"/>
    <col min="266" max="267" width="3.7109375" customWidth="1"/>
    <col min="516" max="516" width="4.42578125" customWidth="1"/>
    <col min="517" max="517" width="55.42578125" customWidth="1"/>
    <col min="518" max="518" width="15.28515625" customWidth="1"/>
    <col min="519" max="519" width="15.7109375" customWidth="1"/>
    <col min="520" max="520" width="5.85546875" customWidth="1"/>
    <col min="521" max="521" width="37.42578125" customWidth="1"/>
    <col min="522" max="523" width="3.7109375" customWidth="1"/>
    <col min="772" max="772" width="4.42578125" customWidth="1"/>
    <col min="773" max="773" width="55.42578125" customWidth="1"/>
    <col min="774" max="774" width="15.28515625" customWidth="1"/>
    <col min="775" max="775" width="15.7109375" customWidth="1"/>
    <col min="776" max="776" width="5.85546875" customWidth="1"/>
    <col min="777" max="777" width="37.42578125" customWidth="1"/>
    <col min="778" max="779" width="3.7109375" customWidth="1"/>
    <col min="1028" max="1028" width="4.42578125" customWidth="1"/>
    <col min="1029" max="1029" width="55.42578125" customWidth="1"/>
    <col min="1030" max="1030" width="15.28515625" customWidth="1"/>
    <col min="1031" max="1031" width="15.7109375" customWidth="1"/>
    <col min="1032" max="1032" width="5.85546875" customWidth="1"/>
    <col min="1033" max="1033" width="37.42578125" customWidth="1"/>
    <col min="1034" max="1035" width="3.7109375" customWidth="1"/>
    <col min="1284" max="1284" width="4.42578125" customWidth="1"/>
    <col min="1285" max="1285" width="55.42578125" customWidth="1"/>
    <col min="1286" max="1286" width="15.28515625" customWidth="1"/>
    <col min="1287" max="1287" width="15.7109375" customWidth="1"/>
    <col min="1288" max="1288" width="5.85546875" customWidth="1"/>
    <col min="1289" max="1289" width="37.42578125" customWidth="1"/>
    <col min="1290" max="1291" width="3.7109375" customWidth="1"/>
    <col min="1540" max="1540" width="4.42578125" customWidth="1"/>
    <col min="1541" max="1541" width="55.42578125" customWidth="1"/>
    <col min="1542" max="1542" width="15.28515625" customWidth="1"/>
    <col min="1543" max="1543" width="15.7109375" customWidth="1"/>
    <col min="1544" max="1544" width="5.85546875" customWidth="1"/>
    <col min="1545" max="1545" width="37.42578125" customWidth="1"/>
    <col min="1546" max="1547" width="3.7109375" customWidth="1"/>
    <col min="1796" max="1796" width="4.42578125" customWidth="1"/>
    <col min="1797" max="1797" width="55.42578125" customWidth="1"/>
    <col min="1798" max="1798" width="15.28515625" customWidth="1"/>
    <col min="1799" max="1799" width="15.7109375" customWidth="1"/>
    <col min="1800" max="1800" width="5.85546875" customWidth="1"/>
    <col min="1801" max="1801" width="37.42578125" customWidth="1"/>
    <col min="1802" max="1803" width="3.7109375" customWidth="1"/>
    <col min="2052" max="2052" width="4.42578125" customWidth="1"/>
    <col min="2053" max="2053" width="55.42578125" customWidth="1"/>
    <col min="2054" max="2054" width="15.28515625" customWidth="1"/>
    <col min="2055" max="2055" width="15.7109375" customWidth="1"/>
    <col min="2056" max="2056" width="5.85546875" customWidth="1"/>
    <col min="2057" max="2057" width="37.42578125" customWidth="1"/>
    <col min="2058" max="2059" width="3.7109375" customWidth="1"/>
    <col min="2308" max="2308" width="4.42578125" customWidth="1"/>
    <col min="2309" max="2309" width="55.42578125" customWidth="1"/>
    <col min="2310" max="2310" width="15.28515625" customWidth="1"/>
    <col min="2311" max="2311" width="15.7109375" customWidth="1"/>
    <col min="2312" max="2312" width="5.85546875" customWidth="1"/>
    <col min="2313" max="2313" width="37.42578125" customWidth="1"/>
    <col min="2314" max="2315" width="3.7109375" customWidth="1"/>
    <col min="2564" max="2564" width="4.42578125" customWidth="1"/>
    <col min="2565" max="2565" width="55.42578125" customWidth="1"/>
    <col min="2566" max="2566" width="15.28515625" customWidth="1"/>
    <col min="2567" max="2567" width="15.7109375" customWidth="1"/>
    <col min="2568" max="2568" width="5.85546875" customWidth="1"/>
    <col min="2569" max="2569" width="37.42578125" customWidth="1"/>
    <col min="2570" max="2571" width="3.7109375" customWidth="1"/>
    <col min="2820" max="2820" width="4.42578125" customWidth="1"/>
    <col min="2821" max="2821" width="55.42578125" customWidth="1"/>
    <col min="2822" max="2822" width="15.28515625" customWidth="1"/>
    <col min="2823" max="2823" width="15.7109375" customWidth="1"/>
    <col min="2824" max="2824" width="5.85546875" customWidth="1"/>
    <col min="2825" max="2825" width="37.42578125" customWidth="1"/>
    <col min="2826" max="2827" width="3.7109375" customWidth="1"/>
    <col min="3076" max="3076" width="4.42578125" customWidth="1"/>
    <col min="3077" max="3077" width="55.42578125" customWidth="1"/>
    <col min="3078" max="3078" width="15.28515625" customWidth="1"/>
    <col min="3079" max="3079" width="15.7109375" customWidth="1"/>
    <col min="3080" max="3080" width="5.85546875" customWidth="1"/>
    <col min="3081" max="3081" width="37.42578125" customWidth="1"/>
    <col min="3082" max="3083" width="3.7109375" customWidth="1"/>
    <col min="3332" max="3332" width="4.42578125" customWidth="1"/>
    <col min="3333" max="3333" width="55.42578125" customWidth="1"/>
    <col min="3334" max="3334" width="15.28515625" customWidth="1"/>
    <col min="3335" max="3335" width="15.7109375" customWidth="1"/>
    <col min="3336" max="3336" width="5.85546875" customWidth="1"/>
    <col min="3337" max="3337" width="37.42578125" customWidth="1"/>
    <col min="3338" max="3339" width="3.7109375" customWidth="1"/>
    <col min="3588" max="3588" width="4.42578125" customWidth="1"/>
    <col min="3589" max="3589" width="55.42578125" customWidth="1"/>
    <col min="3590" max="3590" width="15.28515625" customWidth="1"/>
    <col min="3591" max="3591" width="15.7109375" customWidth="1"/>
    <col min="3592" max="3592" width="5.85546875" customWidth="1"/>
    <col min="3593" max="3593" width="37.42578125" customWidth="1"/>
    <col min="3594" max="3595" width="3.7109375" customWidth="1"/>
    <col min="3844" max="3844" width="4.42578125" customWidth="1"/>
    <col min="3845" max="3845" width="55.42578125" customWidth="1"/>
    <col min="3846" max="3846" width="15.28515625" customWidth="1"/>
    <col min="3847" max="3847" width="15.7109375" customWidth="1"/>
    <col min="3848" max="3848" width="5.85546875" customWidth="1"/>
    <col min="3849" max="3849" width="37.42578125" customWidth="1"/>
    <col min="3850" max="3851" width="3.7109375" customWidth="1"/>
    <col min="4100" max="4100" width="4.42578125" customWidth="1"/>
    <col min="4101" max="4101" width="55.42578125" customWidth="1"/>
    <col min="4102" max="4102" width="15.28515625" customWidth="1"/>
    <col min="4103" max="4103" width="15.7109375" customWidth="1"/>
    <col min="4104" max="4104" width="5.85546875" customWidth="1"/>
    <col min="4105" max="4105" width="37.42578125" customWidth="1"/>
    <col min="4106" max="4107" width="3.7109375" customWidth="1"/>
    <col min="4356" max="4356" width="4.42578125" customWidth="1"/>
    <col min="4357" max="4357" width="55.42578125" customWidth="1"/>
    <col min="4358" max="4358" width="15.28515625" customWidth="1"/>
    <col min="4359" max="4359" width="15.7109375" customWidth="1"/>
    <col min="4360" max="4360" width="5.85546875" customWidth="1"/>
    <col min="4361" max="4361" width="37.42578125" customWidth="1"/>
    <col min="4362" max="4363" width="3.7109375" customWidth="1"/>
    <col min="4612" max="4612" width="4.42578125" customWidth="1"/>
    <col min="4613" max="4613" width="55.42578125" customWidth="1"/>
    <col min="4614" max="4614" width="15.28515625" customWidth="1"/>
    <col min="4615" max="4615" width="15.7109375" customWidth="1"/>
    <col min="4616" max="4616" width="5.85546875" customWidth="1"/>
    <col min="4617" max="4617" width="37.42578125" customWidth="1"/>
    <col min="4618" max="4619" width="3.7109375" customWidth="1"/>
    <col min="4868" max="4868" width="4.42578125" customWidth="1"/>
    <col min="4869" max="4869" width="55.42578125" customWidth="1"/>
    <col min="4870" max="4870" width="15.28515625" customWidth="1"/>
    <col min="4871" max="4871" width="15.7109375" customWidth="1"/>
    <col min="4872" max="4872" width="5.85546875" customWidth="1"/>
    <col min="4873" max="4873" width="37.42578125" customWidth="1"/>
    <col min="4874" max="4875" width="3.7109375" customWidth="1"/>
    <col min="5124" max="5124" width="4.42578125" customWidth="1"/>
    <col min="5125" max="5125" width="55.42578125" customWidth="1"/>
    <col min="5126" max="5126" width="15.28515625" customWidth="1"/>
    <col min="5127" max="5127" width="15.7109375" customWidth="1"/>
    <col min="5128" max="5128" width="5.85546875" customWidth="1"/>
    <col min="5129" max="5129" width="37.42578125" customWidth="1"/>
    <col min="5130" max="5131" width="3.7109375" customWidth="1"/>
    <col min="5380" max="5380" width="4.42578125" customWidth="1"/>
    <col min="5381" max="5381" width="55.42578125" customWidth="1"/>
    <col min="5382" max="5382" width="15.28515625" customWidth="1"/>
    <col min="5383" max="5383" width="15.7109375" customWidth="1"/>
    <col min="5384" max="5384" width="5.85546875" customWidth="1"/>
    <col min="5385" max="5385" width="37.42578125" customWidth="1"/>
    <col min="5386" max="5387" width="3.7109375" customWidth="1"/>
    <col min="5636" max="5636" width="4.42578125" customWidth="1"/>
    <col min="5637" max="5637" width="55.42578125" customWidth="1"/>
    <col min="5638" max="5638" width="15.28515625" customWidth="1"/>
    <col min="5639" max="5639" width="15.7109375" customWidth="1"/>
    <col min="5640" max="5640" width="5.85546875" customWidth="1"/>
    <col min="5641" max="5641" width="37.42578125" customWidth="1"/>
    <col min="5642" max="5643" width="3.7109375" customWidth="1"/>
    <col min="5892" max="5892" width="4.42578125" customWidth="1"/>
    <col min="5893" max="5893" width="55.42578125" customWidth="1"/>
    <col min="5894" max="5894" width="15.28515625" customWidth="1"/>
    <col min="5895" max="5895" width="15.7109375" customWidth="1"/>
    <col min="5896" max="5896" width="5.85546875" customWidth="1"/>
    <col min="5897" max="5897" width="37.42578125" customWidth="1"/>
    <col min="5898" max="5899" width="3.7109375" customWidth="1"/>
    <col min="6148" max="6148" width="4.42578125" customWidth="1"/>
    <col min="6149" max="6149" width="55.42578125" customWidth="1"/>
    <col min="6150" max="6150" width="15.28515625" customWidth="1"/>
    <col min="6151" max="6151" width="15.7109375" customWidth="1"/>
    <col min="6152" max="6152" width="5.85546875" customWidth="1"/>
    <col min="6153" max="6153" width="37.42578125" customWidth="1"/>
    <col min="6154" max="6155" width="3.7109375" customWidth="1"/>
    <col min="6404" max="6404" width="4.42578125" customWidth="1"/>
    <col min="6405" max="6405" width="55.42578125" customWidth="1"/>
    <col min="6406" max="6406" width="15.28515625" customWidth="1"/>
    <col min="6407" max="6407" width="15.7109375" customWidth="1"/>
    <col min="6408" max="6408" width="5.85546875" customWidth="1"/>
    <col min="6409" max="6409" width="37.42578125" customWidth="1"/>
    <col min="6410" max="6411" width="3.7109375" customWidth="1"/>
    <col min="6660" max="6660" width="4.42578125" customWidth="1"/>
    <col min="6661" max="6661" width="55.42578125" customWidth="1"/>
    <col min="6662" max="6662" width="15.28515625" customWidth="1"/>
    <col min="6663" max="6663" width="15.7109375" customWidth="1"/>
    <col min="6664" max="6664" width="5.85546875" customWidth="1"/>
    <col min="6665" max="6665" width="37.42578125" customWidth="1"/>
    <col min="6666" max="6667" width="3.7109375" customWidth="1"/>
    <col min="6916" max="6916" width="4.42578125" customWidth="1"/>
    <col min="6917" max="6917" width="55.42578125" customWidth="1"/>
    <col min="6918" max="6918" width="15.28515625" customWidth="1"/>
    <col min="6919" max="6919" width="15.7109375" customWidth="1"/>
    <col min="6920" max="6920" width="5.85546875" customWidth="1"/>
    <col min="6921" max="6921" width="37.42578125" customWidth="1"/>
    <col min="6922" max="6923" width="3.7109375" customWidth="1"/>
    <col min="7172" max="7172" width="4.42578125" customWidth="1"/>
    <col min="7173" max="7173" width="55.42578125" customWidth="1"/>
    <col min="7174" max="7174" width="15.28515625" customWidth="1"/>
    <col min="7175" max="7175" width="15.7109375" customWidth="1"/>
    <col min="7176" max="7176" width="5.85546875" customWidth="1"/>
    <col min="7177" max="7177" width="37.42578125" customWidth="1"/>
    <col min="7178" max="7179" width="3.7109375" customWidth="1"/>
    <col min="7428" max="7428" width="4.42578125" customWidth="1"/>
    <col min="7429" max="7429" width="55.42578125" customWidth="1"/>
    <col min="7430" max="7430" width="15.28515625" customWidth="1"/>
    <col min="7431" max="7431" width="15.7109375" customWidth="1"/>
    <col min="7432" max="7432" width="5.85546875" customWidth="1"/>
    <col min="7433" max="7433" width="37.42578125" customWidth="1"/>
    <col min="7434" max="7435" width="3.7109375" customWidth="1"/>
    <col min="7684" max="7684" width="4.42578125" customWidth="1"/>
    <col min="7685" max="7685" width="55.42578125" customWidth="1"/>
    <col min="7686" max="7686" width="15.28515625" customWidth="1"/>
    <col min="7687" max="7687" width="15.7109375" customWidth="1"/>
    <col min="7688" max="7688" width="5.85546875" customWidth="1"/>
    <col min="7689" max="7689" width="37.42578125" customWidth="1"/>
    <col min="7690" max="7691" width="3.7109375" customWidth="1"/>
    <col min="7940" max="7940" width="4.42578125" customWidth="1"/>
    <col min="7941" max="7941" width="55.42578125" customWidth="1"/>
    <col min="7942" max="7942" width="15.28515625" customWidth="1"/>
    <col min="7943" max="7943" width="15.7109375" customWidth="1"/>
    <col min="7944" max="7944" width="5.85546875" customWidth="1"/>
    <col min="7945" max="7945" width="37.42578125" customWidth="1"/>
    <col min="7946" max="7947" width="3.7109375" customWidth="1"/>
    <col min="8196" max="8196" width="4.42578125" customWidth="1"/>
    <col min="8197" max="8197" width="55.42578125" customWidth="1"/>
    <col min="8198" max="8198" width="15.28515625" customWidth="1"/>
    <col min="8199" max="8199" width="15.7109375" customWidth="1"/>
    <col min="8200" max="8200" width="5.85546875" customWidth="1"/>
    <col min="8201" max="8201" width="37.42578125" customWidth="1"/>
    <col min="8202" max="8203" width="3.7109375" customWidth="1"/>
    <col min="8452" max="8452" width="4.42578125" customWidth="1"/>
    <col min="8453" max="8453" width="55.42578125" customWidth="1"/>
    <col min="8454" max="8454" width="15.28515625" customWidth="1"/>
    <col min="8455" max="8455" width="15.7109375" customWidth="1"/>
    <col min="8456" max="8456" width="5.85546875" customWidth="1"/>
    <col min="8457" max="8457" width="37.42578125" customWidth="1"/>
    <col min="8458" max="8459" width="3.7109375" customWidth="1"/>
    <col min="8708" max="8708" width="4.42578125" customWidth="1"/>
    <col min="8709" max="8709" width="55.42578125" customWidth="1"/>
    <col min="8710" max="8710" width="15.28515625" customWidth="1"/>
    <col min="8711" max="8711" width="15.7109375" customWidth="1"/>
    <col min="8712" max="8712" width="5.85546875" customWidth="1"/>
    <col min="8713" max="8713" width="37.42578125" customWidth="1"/>
    <col min="8714" max="8715" width="3.7109375" customWidth="1"/>
    <col min="8964" max="8964" width="4.42578125" customWidth="1"/>
    <col min="8965" max="8965" width="55.42578125" customWidth="1"/>
    <col min="8966" max="8966" width="15.28515625" customWidth="1"/>
    <col min="8967" max="8967" width="15.7109375" customWidth="1"/>
    <col min="8968" max="8968" width="5.85546875" customWidth="1"/>
    <col min="8969" max="8969" width="37.42578125" customWidth="1"/>
    <col min="8970" max="8971" width="3.7109375" customWidth="1"/>
    <col min="9220" max="9220" width="4.42578125" customWidth="1"/>
    <col min="9221" max="9221" width="55.42578125" customWidth="1"/>
    <col min="9222" max="9222" width="15.28515625" customWidth="1"/>
    <col min="9223" max="9223" width="15.7109375" customWidth="1"/>
    <col min="9224" max="9224" width="5.85546875" customWidth="1"/>
    <col min="9225" max="9225" width="37.42578125" customWidth="1"/>
    <col min="9226" max="9227" width="3.7109375" customWidth="1"/>
    <col min="9476" max="9476" width="4.42578125" customWidth="1"/>
    <col min="9477" max="9477" width="55.42578125" customWidth="1"/>
    <col min="9478" max="9478" width="15.28515625" customWidth="1"/>
    <col min="9479" max="9479" width="15.7109375" customWidth="1"/>
    <col min="9480" max="9480" width="5.85546875" customWidth="1"/>
    <col min="9481" max="9481" width="37.42578125" customWidth="1"/>
    <col min="9482" max="9483" width="3.7109375" customWidth="1"/>
    <col min="9732" max="9732" width="4.42578125" customWidth="1"/>
    <col min="9733" max="9733" width="55.42578125" customWidth="1"/>
    <col min="9734" max="9734" width="15.28515625" customWidth="1"/>
    <col min="9735" max="9735" width="15.7109375" customWidth="1"/>
    <col min="9736" max="9736" width="5.85546875" customWidth="1"/>
    <col min="9737" max="9737" width="37.42578125" customWidth="1"/>
    <col min="9738" max="9739" width="3.7109375" customWidth="1"/>
    <col min="9988" max="9988" width="4.42578125" customWidth="1"/>
    <col min="9989" max="9989" width="55.42578125" customWidth="1"/>
    <col min="9990" max="9990" width="15.28515625" customWidth="1"/>
    <col min="9991" max="9991" width="15.7109375" customWidth="1"/>
    <col min="9992" max="9992" width="5.85546875" customWidth="1"/>
    <col min="9993" max="9993" width="37.42578125" customWidth="1"/>
    <col min="9994" max="9995" width="3.7109375" customWidth="1"/>
    <col min="10244" max="10244" width="4.42578125" customWidth="1"/>
    <col min="10245" max="10245" width="55.42578125" customWidth="1"/>
    <col min="10246" max="10246" width="15.28515625" customWidth="1"/>
    <col min="10247" max="10247" width="15.7109375" customWidth="1"/>
    <col min="10248" max="10248" width="5.85546875" customWidth="1"/>
    <col min="10249" max="10249" width="37.42578125" customWidth="1"/>
    <col min="10250" max="10251" width="3.7109375" customWidth="1"/>
    <col min="10500" max="10500" width="4.42578125" customWidth="1"/>
    <col min="10501" max="10501" width="55.42578125" customWidth="1"/>
    <col min="10502" max="10502" width="15.28515625" customWidth="1"/>
    <col min="10503" max="10503" width="15.7109375" customWidth="1"/>
    <col min="10504" max="10504" width="5.85546875" customWidth="1"/>
    <col min="10505" max="10505" width="37.42578125" customWidth="1"/>
    <col min="10506" max="10507" width="3.7109375" customWidth="1"/>
    <col min="10756" max="10756" width="4.42578125" customWidth="1"/>
    <col min="10757" max="10757" width="55.42578125" customWidth="1"/>
    <col min="10758" max="10758" width="15.28515625" customWidth="1"/>
    <col min="10759" max="10759" width="15.7109375" customWidth="1"/>
    <col min="10760" max="10760" width="5.85546875" customWidth="1"/>
    <col min="10761" max="10761" width="37.42578125" customWidth="1"/>
    <col min="10762" max="10763" width="3.7109375" customWidth="1"/>
    <col min="11012" max="11012" width="4.42578125" customWidth="1"/>
    <col min="11013" max="11013" width="55.42578125" customWidth="1"/>
    <col min="11014" max="11014" width="15.28515625" customWidth="1"/>
    <col min="11015" max="11015" width="15.7109375" customWidth="1"/>
    <col min="11016" max="11016" width="5.85546875" customWidth="1"/>
    <col min="11017" max="11017" width="37.42578125" customWidth="1"/>
    <col min="11018" max="11019" width="3.7109375" customWidth="1"/>
    <col min="11268" max="11268" width="4.42578125" customWidth="1"/>
    <col min="11269" max="11269" width="55.42578125" customWidth="1"/>
    <col min="11270" max="11270" width="15.28515625" customWidth="1"/>
    <col min="11271" max="11271" width="15.7109375" customWidth="1"/>
    <col min="11272" max="11272" width="5.85546875" customWidth="1"/>
    <col min="11273" max="11273" width="37.42578125" customWidth="1"/>
    <col min="11274" max="11275" width="3.7109375" customWidth="1"/>
    <col min="11524" max="11524" width="4.42578125" customWidth="1"/>
    <col min="11525" max="11525" width="55.42578125" customWidth="1"/>
    <col min="11526" max="11526" width="15.28515625" customWidth="1"/>
    <col min="11527" max="11527" width="15.7109375" customWidth="1"/>
    <col min="11528" max="11528" width="5.85546875" customWidth="1"/>
    <col min="11529" max="11529" width="37.42578125" customWidth="1"/>
    <col min="11530" max="11531" width="3.7109375" customWidth="1"/>
    <col min="11780" max="11780" width="4.42578125" customWidth="1"/>
    <col min="11781" max="11781" width="55.42578125" customWidth="1"/>
    <col min="11782" max="11782" width="15.28515625" customWidth="1"/>
    <col min="11783" max="11783" width="15.7109375" customWidth="1"/>
    <col min="11784" max="11784" width="5.85546875" customWidth="1"/>
    <col min="11785" max="11785" width="37.42578125" customWidth="1"/>
    <col min="11786" max="11787" width="3.7109375" customWidth="1"/>
    <col min="12036" max="12036" width="4.42578125" customWidth="1"/>
    <col min="12037" max="12037" width="55.42578125" customWidth="1"/>
    <col min="12038" max="12038" width="15.28515625" customWidth="1"/>
    <col min="12039" max="12039" width="15.7109375" customWidth="1"/>
    <col min="12040" max="12040" width="5.85546875" customWidth="1"/>
    <col min="12041" max="12041" width="37.42578125" customWidth="1"/>
    <col min="12042" max="12043" width="3.7109375" customWidth="1"/>
    <col min="12292" max="12292" width="4.42578125" customWidth="1"/>
    <col min="12293" max="12293" width="55.42578125" customWidth="1"/>
    <col min="12294" max="12294" width="15.28515625" customWidth="1"/>
    <col min="12295" max="12295" width="15.7109375" customWidth="1"/>
    <col min="12296" max="12296" width="5.85546875" customWidth="1"/>
    <col min="12297" max="12297" width="37.42578125" customWidth="1"/>
    <col min="12298" max="12299" width="3.7109375" customWidth="1"/>
    <col min="12548" max="12548" width="4.42578125" customWidth="1"/>
    <col min="12549" max="12549" width="55.42578125" customWidth="1"/>
    <col min="12550" max="12550" width="15.28515625" customWidth="1"/>
    <col min="12551" max="12551" width="15.7109375" customWidth="1"/>
    <col min="12552" max="12552" width="5.85546875" customWidth="1"/>
    <col min="12553" max="12553" width="37.42578125" customWidth="1"/>
    <col min="12554" max="12555" width="3.7109375" customWidth="1"/>
    <col min="12804" max="12804" width="4.42578125" customWidth="1"/>
    <col min="12805" max="12805" width="55.42578125" customWidth="1"/>
    <col min="12806" max="12806" width="15.28515625" customWidth="1"/>
    <col min="12807" max="12807" width="15.7109375" customWidth="1"/>
    <col min="12808" max="12808" width="5.85546875" customWidth="1"/>
    <col min="12809" max="12809" width="37.42578125" customWidth="1"/>
    <col min="12810" max="12811" width="3.7109375" customWidth="1"/>
    <col min="13060" max="13060" width="4.42578125" customWidth="1"/>
    <col min="13061" max="13061" width="55.42578125" customWidth="1"/>
    <col min="13062" max="13062" width="15.28515625" customWidth="1"/>
    <col min="13063" max="13063" width="15.7109375" customWidth="1"/>
    <col min="13064" max="13064" width="5.85546875" customWidth="1"/>
    <col min="13065" max="13065" width="37.42578125" customWidth="1"/>
    <col min="13066" max="13067" width="3.7109375" customWidth="1"/>
    <col min="13316" max="13316" width="4.42578125" customWidth="1"/>
    <col min="13317" max="13317" width="55.42578125" customWidth="1"/>
    <col min="13318" max="13318" width="15.28515625" customWidth="1"/>
    <col min="13319" max="13319" width="15.7109375" customWidth="1"/>
    <col min="13320" max="13320" width="5.85546875" customWidth="1"/>
    <col min="13321" max="13321" width="37.42578125" customWidth="1"/>
    <col min="13322" max="13323" width="3.7109375" customWidth="1"/>
    <col min="13572" max="13572" width="4.42578125" customWidth="1"/>
    <col min="13573" max="13573" width="55.42578125" customWidth="1"/>
    <col min="13574" max="13574" width="15.28515625" customWidth="1"/>
    <col min="13575" max="13575" width="15.7109375" customWidth="1"/>
    <col min="13576" max="13576" width="5.85546875" customWidth="1"/>
    <col min="13577" max="13577" width="37.42578125" customWidth="1"/>
    <col min="13578" max="13579" width="3.7109375" customWidth="1"/>
    <col min="13828" max="13828" width="4.42578125" customWidth="1"/>
    <col min="13829" max="13829" width="55.42578125" customWidth="1"/>
    <col min="13830" max="13830" width="15.28515625" customWidth="1"/>
    <col min="13831" max="13831" width="15.7109375" customWidth="1"/>
    <col min="13832" max="13832" width="5.85546875" customWidth="1"/>
    <col min="13833" max="13833" width="37.42578125" customWidth="1"/>
    <col min="13834" max="13835" width="3.7109375" customWidth="1"/>
    <col min="14084" max="14084" width="4.42578125" customWidth="1"/>
    <col min="14085" max="14085" width="55.42578125" customWidth="1"/>
    <col min="14086" max="14086" width="15.28515625" customWidth="1"/>
    <col min="14087" max="14087" width="15.7109375" customWidth="1"/>
    <col min="14088" max="14088" width="5.85546875" customWidth="1"/>
    <col min="14089" max="14089" width="37.42578125" customWidth="1"/>
    <col min="14090" max="14091" width="3.7109375" customWidth="1"/>
    <col min="14340" max="14340" width="4.42578125" customWidth="1"/>
    <col min="14341" max="14341" width="55.42578125" customWidth="1"/>
    <col min="14342" max="14342" width="15.28515625" customWidth="1"/>
    <col min="14343" max="14343" width="15.7109375" customWidth="1"/>
    <col min="14344" max="14344" width="5.85546875" customWidth="1"/>
    <col min="14345" max="14345" width="37.42578125" customWidth="1"/>
    <col min="14346" max="14347" width="3.7109375" customWidth="1"/>
    <col min="14596" max="14596" width="4.42578125" customWidth="1"/>
    <col min="14597" max="14597" width="55.42578125" customWidth="1"/>
    <col min="14598" max="14598" width="15.28515625" customWidth="1"/>
    <col min="14599" max="14599" width="15.7109375" customWidth="1"/>
    <col min="14600" max="14600" width="5.85546875" customWidth="1"/>
    <col min="14601" max="14601" width="37.42578125" customWidth="1"/>
    <col min="14602" max="14603" width="3.7109375" customWidth="1"/>
    <col min="14852" max="14852" width="4.42578125" customWidth="1"/>
    <col min="14853" max="14853" width="55.42578125" customWidth="1"/>
    <col min="14854" max="14854" width="15.28515625" customWidth="1"/>
    <col min="14855" max="14855" width="15.7109375" customWidth="1"/>
    <col min="14856" max="14856" width="5.85546875" customWidth="1"/>
    <col min="14857" max="14857" width="37.42578125" customWidth="1"/>
    <col min="14858" max="14859" width="3.7109375" customWidth="1"/>
    <col min="15108" max="15108" width="4.42578125" customWidth="1"/>
    <col min="15109" max="15109" width="55.42578125" customWidth="1"/>
    <col min="15110" max="15110" width="15.28515625" customWidth="1"/>
    <col min="15111" max="15111" width="15.7109375" customWidth="1"/>
    <col min="15112" max="15112" width="5.85546875" customWidth="1"/>
    <col min="15113" max="15113" width="37.42578125" customWidth="1"/>
    <col min="15114" max="15115" width="3.7109375" customWidth="1"/>
    <col min="15364" max="15364" width="4.42578125" customWidth="1"/>
    <col min="15365" max="15365" width="55.42578125" customWidth="1"/>
    <col min="15366" max="15366" width="15.28515625" customWidth="1"/>
    <col min="15367" max="15367" width="15.7109375" customWidth="1"/>
    <col min="15368" max="15368" width="5.85546875" customWidth="1"/>
    <col min="15369" max="15369" width="37.42578125" customWidth="1"/>
    <col min="15370" max="15371" width="3.7109375" customWidth="1"/>
    <col min="15620" max="15620" width="4.42578125" customWidth="1"/>
    <col min="15621" max="15621" width="55.42578125" customWidth="1"/>
    <col min="15622" max="15622" width="15.28515625" customWidth="1"/>
    <col min="15623" max="15623" width="15.7109375" customWidth="1"/>
    <col min="15624" max="15624" width="5.85546875" customWidth="1"/>
    <col min="15625" max="15625" width="37.42578125" customWidth="1"/>
    <col min="15626" max="15627" width="3.7109375" customWidth="1"/>
    <col min="15876" max="15876" width="4.42578125" customWidth="1"/>
    <col min="15877" max="15877" width="55.42578125" customWidth="1"/>
    <col min="15878" max="15878" width="15.28515625" customWidth="1"/>
    <col min="15879" max="15879" width="15.7109375" customWidth="1"/>
    <col min="15880" max="15880" width="5.85546875" customWidth="1"/>
    <col min="15881" max="15881" width="37.42578125" customWidth="1"/>
    <col min="15882" max="15883" width="3.7109375" customWidth="1"/>
    <col min="16132" max="16132" width="4.42578125" customWidth="1"/>
    <col min="16133" max="16133" width="55.42578125" customWidth="1"/>
    <col min="16134" max="16134" width="15.28515625" customWidth="1"/>
    <col min="16135" max="16135" width="15.7109375" customWidth="1"/>
    <col min="16136" max="16136" width="5.85546875" customWidth="1"/>
    <col min="16137" max="16137" width="37.42578125" customWidth="1"/>
    <col min="16138" max="16139" width="3.7109375" customWidth="1"/>
  </cols>
  <sheetData>
    <row r="1" spans="1:10" ht="29.25" customHeight="1" x14ac:dyDescent="0.5">
      <c r="A1" s="31" t="s">
        <v>144</v>
      </c>
      <c r="B1" s="1"/>
      <c r="C1" s="2"/>
      <c r="D1" s="2"/>
      <c r="E1" s="2"/>
      <c r="F1" s="2"/>
      <c r="G1" s="3"/>
      <c r="H1" s="4"/>
      <c r="I1" s="4"/>
      <c r="J1" s="5"/>
    </row>
    <row r="2" spans="1:10" ht="5.85" customHeight="1" x14ac:dyDescent="0.25">
      <c r="A2" s="6"/>
      <c r="B2" s="7"/>
      <c r="C2" s="8"/>
      <c r="D2" s="8"/>
      <c r="E2" s="8"/>
      <c r="F2" s="8"/>
      <c r="G2" s="8"/>
      <c r="H2" s="7"/>
      <c r="I2" s="7"/>
      <c r="J2" s="9"/>
    </row>
    <row r="3" spans="1:10" ht="18" customHeight="1" x14ac:dyDescent="0.3">
      <c r="A3" s="6"/>
      <c r="B3" s="35" t="s">
        <v>33</v>
      </c>
      <c r="C3" s="13"/>
      <c r="D3" s="8" t="s">
        <v>32</v>
      </c>
      <c r="E3" s="37"/>
      <c r="G3" s="8"/>
      <c r="H3" s="12"/>
      <c r="I3" s="7"/>
      <c r="J3" s="9"/>
    </row>
    <row r="4" spans="1:10" ht="5.85" customHeight="1" x14ac:dyDescent="0.25">
      <c r="A4" s="6"/>
      <c r="B4" s="36"/>
      <c r="C4" s="8"/>
      <c r="D4" s="8"/>
      <c r="E4" s="8"/>
      <c r="G4" s="8"/>
      <c r="H4" s="12"/>
      <c r="I4" s="7"/>
      <c r="J4" s="9"/>
    </row>
    <row r="5" spans="1:10" ht="18" customHeight="1" x14ac:dyDescent="0.3">
      <c r="A5" s="14"/>
      <c r="B5" s="35" t="s">
        <v>34</v>
      </c>
      <c r="C5" s="13"/>
      <c r="D5" s="8" t="s">
        <v>32</v>
      </c>
      <c r="E5" s="94" t="s">
        <v>270</v>
      </c>
      <c r="F5" s="95"/>
      <c r="G5" s="95"/>
      <c r="H5" s="96"/>
      <c r="I5" s="97"/>
      <c r="J5" s="9"/>
    </row>
    <row r="6" spans="1:10" ht="5.85" customHeight="1" x14ac:dyDescent="0.25">
      <c r="A6" s="6"/>
      <c r="B6" s="36"/>
      <c r="C6" s="8"/>
      <c r="D6" s="65"/>
      <c r="E6" s="8"/>
      <c r="F6" s="12"/>
      <c r="G6" s="7"/>
      <c r="H6" s="12"/>
      <c r="I6" s="7"/>
      <c r="J6" s="9"/>
    </row>
    <row r="7" spans="1:10" ht="18" customHeight="1" x14ac:dyDescent="0.3">
      <c r="A7" s="14"/>
      <c r="B7" s="35" t="s">
        <v>214</v>
      </c>
      <c r="C7" s="13"/>
      <c r="D7" s="65" t="s">
        <v>32</v>
      </c>
      <c r="E7" s="8"/>
      <c r="F7" s="12"/>
      <c r="G7" s="7"/>
      <c r="H7" s="12"/>
      <c r="I7" s="7"/>
      <c r="J7" s="9"/>
    </row>
    <row r="8" spans="1:10" ht="5.85" customHeight="1" x14ac:dyDescent="0.25">
      <c r="A8" s="6"/>
      <c r="B8" s="30"/>
      <c r="C8" s="8"/>
      <c r="D8" s="8"/>
      <c r="E8" s="8"/>
      <c r="F8" s="8"/>
      <c r="G8" s="8"/>
      <c r="H8" s="12"/>
      <c r="I8" s="54"/>
      <c r="J8" s="9"/>
    </row>
    <row r="9" spans="1:10" ht="16.7" customHeight="1" x14ac:dyDescent="0.25">
      <c r="A9" s="10">
        <v>1</v>
      </c>
      <c r="B9" s="11" t="s">
        <v>145</v>
      </c>
      <c r="C9" s="64" t="s">
        <v>61</v>
      </c>
      <c r="D9" s="64" t="s">
        <v>73</v>
      </c>
      <c r="E9" s="64" t="s">
        <v>74</v>
      </c>
      <c r="F9" s="64" t="s">
        <v>63</v>
      </c>
      <c r="G9" s="64" t="s">
        <v>62</v>
      </c>
      <c r="H9" s="12"/>
      <c r="I9" s="10" t="s">
        <v>0</v>
      </c>
      <c r="J9" s="9"/>
    </row>
    <row r="10" spans="1:10" ht="5.85" customHeight="1" thickBot="1" x14ac:dyDescent="0.3">
      <c r="A10" s="14"/>
      <c r="C10" s="8"/>
      <c r="D10" s="8"/>
      <c r="E10" s="8"/>
      <c r="F10" s="8"/>
      <c r="G10" s="8"/>
      <c r="H10" s="12"/>
      <c r="I10" s="54"/>
      <c r="J10" s="9"/>
    </row>
    <row r="11" spans="1:10" ht="18" customHeight="1" thickBot="1" x14ac:dyDescent="0.35">
      <c r="A11" s="14"/>
      <c r="B11" s="48" t="s">
        <v>146</v>
      </c>
      <c r="C11" s="49"/>
      <c r="D11" s="49"/>
      <c r="E11" s="49">
        <f>+C11*D11</f>
        <v>0</v>
      </c>
      <c r="F11" s="49"/>
      <c r="G11" s="50">
        <f>+C11*F11/1000</f>
        <v>0</v>
      </c>
      <c r="H11" s="12"/>
      <c r="I11" s="55"/>
      <c r="J11" s="9"/>
    </row>
    <row r="12" spans="1:10" ht="5.85" customHeight="1" thickBot="1" x14ac:dyDescent="0.3">
      <c r="A12" s="6"/>
      <c r="B12" s="30"/>
      <c r="C12" s="8"/>
      <c r="D12" s="8"/>
      <c r="E12" s="8"/>
      <c r="F12" s="8"/>
      <c r="G12" s="8"/>
      <c r="H12" s="12"/>
      <c r="I12" s="54"/>
      <c r="J12" s="9"/>
    </row>
    <row r="13" spans="1:10" ht="18" customHeight="1" thickBot="1" x14ac:dyDescent="0.35">
      <c r="A13" s="14"/>
      <c r="B13" s="48" t="s">
        <v>147</v>
      </c>
      <c r="C13" s="49"/>
      <c r="D13" s="49"/>
      <c r="E13" s="49">
        <f>+C13*D13</f>
        <v>0</v>
      </c>
      <c r="F13" s="49"/>
      <c r="G13" s="50">
        <f>+C13*F13/1000</f>
        <v>0</v>
      </c>
      <c r="H13" s="12"/>
      <c r="I13" s="55"/>
      <c r="J13" s="9"/>
    </row>
    <row r="14" spans="1:10" ht="5.85" customHeight="1" thickBot="1" x14ac:dyDescent="0.3">
      <c r="A14" s="6"/>
      <c r="B14" s="30"/>
      <c r="C14" s="8"/>
      <c r="D14" s="8"/>
      <c r="E14" s="8"/>
      <c r="F14" s="8"/>
      <c r="G14" s="8"/>
      <c r="H14" s="12"/>
      <c r="I14" s="54"/>
      <c r="J14" s="9"/>
    </row>
    <row r="15" spans="1:10" ht="18" customHeight="1" thickBot="1" x14ac:dyDescent="0.35">
      <c r="A15" s="14"/>
      <c r="B15" s="48" t="s">
        <v>194</v>
      </c>
      <c r="C15" s="49"/>
      <c r="D15" s="49"/>
      <c r="E15" s="49">
        <f>+C15*D15</f>
        <v>0</v>
      </c>
      <c r="F15" s="49"/>
      <c r="G15" s="50">
        <f>+C15*F15/1000</f>
        <v>0</v>
      </c>
      <c r="H15" s="12"/>
      <c r="I15" s="55"/>
      <c r="J15" s="9"/>
    </row>
    <row r="16" spans="1:10" ht="5.85" customHeight="1" thickBot="1" x14ac:dyDescent="0.3">
      <c r="A16" s="6"/>
      <c r="B16" s="30"/>
      <c r="C16" s="8"/>
      <c r="D16" s="8"/>
      <c r="E16" s="8"/>
      <c r="F16" s="8"/>
      <c r="G16" s="8"/>
      <c r="H16" s="12"/>
      <c r="I16" s="54"/>
      <c r="J16" s="9"/>
    </row>
    <row r="17" spans="1:10" ht="18" customHeight="1" thickBot="1" x14ac:dyDescent="0.35">
      <c r="A17" s="14"/>
      <c r="B17" s="48" t="s">
        <v>148</v>
      </c>
      <c r="C17" s="49"/>
      <c r="D17" s="49"/>
      <c r="E17" s="49">
        <f>+C17*D17</f>
        <v>0</v>
      </c>
      <c r="F17" s="49"/>
      <c r="G17" s="50">
        <f>+C17*F17/1000</f>
        <v>0</v>
      </c>
      <c r="H17" s="12"/>
      <c r="I17" s="55"/>
      <c r="J17" s="9"/>
    </row>
    <row r="18" spans="1:10" ht="5.85" customHeight="1" thickBot="1" x14ac:dyDescent="0.3">
      <c r="A18" s="6"/>
      <c r="B18" s="30"/>
      <c r="C18" s="8"/>
      <c r="D18" s="8"/>
      <c r="E18" s="8"/>
      <c r="F18" s="8"/>
      <c r="G18" s="8"/>
      <c r="H18" s="12"/>
      <c r="I18" s="54"/>
      <c r="J18" s="9"/>
    </row>
    <row r="19" spans="1:10" ht="18" customHeight="1" thickBot="1" x14ac:dyDescent="0.35">
      <c r="A19" s="14"/>
      <c r="B19" s="48" t="s">
        <v>149</v>
      </c>
      <c r="C19" s="49"/>
      <c r="D19" s="49"/>
      <c r="E19" s="49">
        <f>+C19*D19</f>
        <v>0</v>
      </c>
      <c r="F19" s="49"/>
      <c r="G19" s="50">
        <f>+C19*F19/1000</f>
        <v>0</v>
      </c>
      <c r="H19" s="12"/>
      <c r="I19" s="55"/>
      <c r="J19" s="9"/>
    </row>
    <row r="20" spans="1:10" ht="5.85" customHeight="1" thickBot="1" x14ac:dyDescent="0.3">
      <c r="A20" s="6"/>
      <c r="B20" s="30"/>
      <c r="C20" s="8"/>
      <c r="D20" s="8"/>
      <c r="E20" s="8"/>
      <c r="F20" s="8"/>
      <c r="G20" s="8"/>
      <c r="H20" s="12"/>
      <c r="I20" s="54"/>
      <c r="J20" s="9"/>
    </row>
    <row r="21" spans="1:10" ht="18" customHeight="1" thickBot="1" x14ac:dyDescent="0.35">
      <c r="A21" s="14"/>
      <c r="B21" s="48" t="s">
        <v>150</v>
      </c>
      <c r="C21" s="49"/>
      <c r="D21" s="49"/>
      <c r="E21" s="49">
        <f>+C21*D21</f>
        <v>0</v>
      </c>
      <c r="F21" s="49"/>
      <c r="G21" s="50">
        <f>+C21*F21/1000</f>
        <v>0</v>
      </c>
      <c r="H21" s="12"/>
      <c r="I21" s="55"/>
      <c r="J21" s="9"/>
    </row>
    <row r="22" spans="1:10" ht="5.85" customHeight="1" thickBot="1" x14ac:dyDescent="0.3">
      <c r="A22" s="6"/>
      <c r="B22" s="30"/>
      <c r="C22" s="8"/>
      <c r="D22" s="8"/>
      <c r="E22" s="8"/>
      <c r="F22" s="8"/>
      <c r="G22" s="8"/>
      <c r="H22" s="12"/>
      <c r="I22" s="54"/>
      <c r="J22" s="9"/>
    </row>
    <row r="23" spans="1:10" ht="18" customHeight="1" thickBot="1" x14ac:dyDescent="0.35">
      <c r="A23" s="14"/>
      <c r="B23" s="48" t="s">
        <v>151</v>
      </c>
      <c r="C23" s="49"/>
      <c r="D23" s="49"/>
      <c r="E23" s="49">
        <f>+C23*D23</f>
        <v>0</v>
      </c>
      <c r="F23" s="49"/>
      <c r="G23" s="50">
        <f>+C23*F23/1000</f>
        <v>0</v>
      </c>
      <c r="H23" s="12"/>
      <c r="I23" s="55"/>
      <c r="J23" s="9"/>
    </row>
    <row r="24" spans="1:10" ht="5.85" customHeight="1" thickBot="1" x14ac:dyDescent="0.3">
      <c r="A24" s="6"/>
      <c r="B24" s="30"/>
      <c r="C24" s="8"/>
      <c r="D24" s="8"/>
      <c r="E24" s="8"/>
      <c r="F24" s="8"/>
      <c r="G24" s="8"/>
      <c r="H24" s="12"/>
      <c r="I24" s="54"/>
      <c r="J24" s="9"/>
    </row>
    <row r="25" spans="1:10" ht="18" customHeight="1" thickBot="1" x14ac:dyDescent="0.35">
      <c r="A25" s="14"/>
      <c r="B25" s="48" t="s">
        <v>271</v>
      </c>
      <c r="C25" s="49"/>
      <c r="D25" s="49"/>
      <c r="E25" s="49">
        <f>+C25*D25</f>
        <v>0</v>
      </c>
      <c r="F25" s="49"/>
      <c r="G25" s="50">
        <f>+C25*F25/1000</f>
        <v>0</v>
      </c>
      <c r="H25" s="12"/>
      <c r="I25" s="55"/>
      <c r="J25" s="9"/>
    </row>
    <row r="26" spans="1:10" ht="5.85" customHeight="1" thickBot="1" x14ac:dyDescent="0.3">
      <c r="A26" s="6"/>
      <c r="B26" s="30"/>
      <c r="C26" s="8"/>
      <c r="D26" s="8"/>
      <c r="E26" s="8"/>
      <c r="F26" s="8"/>
      <c r="G26" s="8"/>
      <c r="H26" s="12"/>
      <c r="I26" s="54"/>
      <c r="J26" s="9"/>
    </row>
    <row r="27" spans="1:10" ht="18" customHeight="1" thickBot="1" x14ac:dyDescent="0.35">
      <c r="A27" s="14"/>
      <c r="B27" s="48"/>
      <c r="C27" s="49"/>
      <c r="D27" s="49"/>
      <c r="E27" s="49">
        <f>+C27*D27</f>
        <v>0</v>
      </c>
      <c r="F27" s="49"/>
      <c r="G27" s="50">
        <f>+C27*F27/1000</f>
        <v>0</v>
      </c>
      <c r="H27" s="12"/>
      <c r="I27" s="55"/>
      <c r="J27" s="9"/>
    </row>
    <row r="28" spans="1:10" ht="5.85" customHeight="1" thickBot="1" x14ac:dyDescent="0.3">
      <c r="A28" s="6"/>
      <c r="B28" s="30"/>
      <c r="C28" s="8"/>
      <c r="D28" s="8"/>
      <c r="E28" s="8"/>
      <c r="F28" s="8"/>
      <c r="G28" s="8"/>
      <c r="H28" s="12"/>
      <c r="I28" s="54"/>
      <c r="J28" s="9"/>
    </row>
    <row r="29" spans="1:10" ht="18" customHeight="1" thickBot="1" x14ac:dyDescent="0.35">
      <c r="A29" s="14"/>
      <c r="B29" s="48"/>
      <c r="C29" s="49"/>
      <c r="D29" s="49"/>
      <c r="E29" s="49">
        <f>+C29*D29</f>
        <v>0</v>
      </c>
      <c r="F29" s="49"/>
      <c r="G29" s="50">
        <f>+C29*F29/1000</f>
        <v>0</v>
      </c>
      <c r="H29" s="12"/>
      <c r="I29" s="55"/>
      <c r="J29" s="9"/>
    </row>
    <row r="30" spans="1:10" ht="5.85" customHeight="1" thickBot="1" x14ac:dyDescent="0.3">
      <c r="A30" s="6"/>
      <c r="B30" s="30"/>
      <c r="C30" s="8"/>
      <c r="D30" s="8"/>
      <c r="E30" s="8"/>
      <c r="F30" s="8"/>
      <c r="G30" s="8"/>
      <c r="H30" s="12"/>
      <c r="I30" s="54"/>
      <c r="J30" s="9"/>
    </row>
    <row r="31" spans="1:10" ht="18" customHeight="1" thickBot="1" x14ac:dyDescent="0.35">
      <c r="A31" s="14"/>
      <c r="B31" s="48"/>
      <c r="C31" s="49"/>
      <c r="D31" s="49"/>
      <c r="E31" s="49">
        <f>+C31*D31</f>
        <v>0</v>
      </c>
      <c r="F31" s="49"/>
      <c r="G31" s="50">
        <f>+C31*F31/1000</f>
        <v>0</v>
      </c>
      <c r="H31" s="12"/>
      <c r="I31" s="55"/>
      <c r="J31" s="9"/>
    </row>
    <row r="32" spans="1:10" ht="5.85" customHeight="1" thickBot="1" x14ac:dyDescent="0.3">
      <c r="A32" s="14"/>
      <c r="C32" s="8"/>
      <c r="D32" s="8"/>
      <c r="E32" s="8"/>
      <c r="F32" s="8"/>
      <c r="G32" s="8"/>
      <c r="H32" s="12"/>
      <c r="I32" s="54"/>
      <c r="J32" s="9"/>
    </row>
    <row r="33" spans="1:10" ht="18" customHeight="1" thickBot="1" x14ac:dyDescent="0.35">
      <c r="A33" s="14"/>
      <c r="B33" s="51" t="s">
        <v>49</v>
      </c>
      <c r="C33" s="49">
        <f>SUM(C11:C31)</f>
        <v>0</v>
      </c>
      <c r="D33" s="37" t="s">
        <v>139</v>
      </c>
      <c r="E33" s="37"/>
      <c r="F33" s="8"/>
      <c r="G33" s="50">
        <f>SUM(G11:G31)</f>
        <v>0</v>
      </c>
      <c r="H33" s="12"/>
      <c r="I33" s="55"/>
      <c r="J33" s="9"/>
    </row>
    <row r="34" spans="1:10" ht="5.85" customHeight="1" x14ac:dyDescent="0.25">
      <c r="A34" s="14"/>
      <c r="B34" s="30"/>
      <c r="C34" s="8"/>
      <c r="D34" s="8"/>
      <c r="E34" s="8"/>
      <c r="F34" s="8"/>
      <c r="G34" s="8"/>
      <c r="H34" s="12"/>
      <c r="I34" s="54"/>
      <c r="J34" s="9"/>
    </row>
    <row r="35" spans="1:10" ht="16.7" customHeight="1" x14ac:dyDescent="0.25">
      <c r="A35" s="10">
        <v>2</v>
      </c>
      <c r="B35" s="11" t="s">
        <v>152</v>
      </c>
      <c r="C35" s="64" t="s">
        <v>61</v>
      </c>
      <c r="D35" s="64" t="s">
        <v>73</v>
      </c>
      <c r="E35" s="64" t="s">
        <v>74</v>
      </c>
      <c r="F35" s="64" t="s">
        <v>63</v>
      </c>
      <c r="G35" s="64" t="s">
        <v>62</v>
      </c>
      <c r="H35" s="12"/>
      <c r="I35" s="10" t="s">
        <v>0</v>
      </c>
      <c r="J35" s="9"/>
    </row>
    <row r="36" spans="1:10" ht="5.85" customHeight="1" thickBot="1" x14ac:dyDescent="0.3">
      <c r="A36" s="14"/>
      <c r="C36" s="8"/>
      <c r="D36" s="8"/>
      <c r="E36" s="8"/>
      <c r="F36" s="8"/>
      <c r="G36" s="8"/>
      <c r="H36" s="12"/>
      <c r="I36" s="54"/>
      <c r="J36" s="9"/>
    </row>
    <row r="37" spans="1:10" ht="18" customHeight="1" thickBot="1" x14ac:dyDescent="0.35">
      <c r="A37" s="14"/>
      <c r="B37" s="48" t="s">
        <v>153</v>
      </c>
      <c r="C37" s="49"/>
      <c r="D37" s="49"/>
      <c r="E37" s="49">
        <f>+C37*D37</f>
        <v>0</v>
      </c>
      <c r="F37" s="49"/>
      <c r="G37" s="50">
        <f>+C37*F37/1000</f>
        <v>0</v>
      </c>
      <c r="H37" s="12"/>
      <c r="I37" s="55"/>
      <c r="J37" s="9"/>
    </row>
    <row r="38" spans="1:10" ht="5.85" customHeight="1" thickBot="1" x14ac:dyDescent="0.3">
      <c r="A38" s="6"/>
      <c r="B38" s="30"/>
      <c r="C38" s="8"/>
      <c r="D38" s="8"/>
      <c r="E38" s="8"/>
      <c r="F38" s="8"/>
      <c r="G38" s="8"/>
      <c r="H38" s="12"/>
      <c r="I38" s="54"/>
      <c r="J38" s="9"/>
    </row>
    <row r="39" spans="1:10" ht="18" customHeight="1" thickBot="1" x14ac:dyDescent="0.35">
      <c r="A39" s="14"/>
      <c r="B39" s="48" t="s">
        <v>154</v>
      </c>
      <c r="C39" s="49"/>
      <c r="D39" s="49"/>
      <c r="E39" s="49">
        <f>+C39*D39</f>
        <v>0</v>
      </c>
      <c r="F39" s="49"/>
      <c r="G39" s="50">
        <f>+C39*F39/1000</f>
        <v>0</v>
      </c>
      <c r="H39" s="12"/>
      <c r="I39" s="55"/>
      <c r="J39" s="9"/>
    </row>
    <row r="40" spans="1:10" ht="5.85" customHeight="1" thickBot="1" x14ac:dyDescent="0.3">
      <c r="A40" s="6"/>
      <c r="B40" s="30"/>
      <c r="C40" s="8"/>
      <c r="D40" s="8"/>
      <c r="E40" s="8"/>
      <c r="F40" s="8"/>
      <c r="G40" s="8"/>
      <c r="H40" s="12"/>
      <c r="I40" s="54"/>
      <c r="J40" s="9"/>
    </row>
    <row r="41" spans="1:10" ht="18" customHeight="1" thickBot="1" x14ac:dyDescent="0.35">
      <c r="A41" s="14"/>
      <c r="B41" s="48"/>
      <c r="C41" s="49"/>
      <c r="D41" s="49"/>
      <c r="E41" s="49">
        <f>+C41*D41</f>
        <v>0</v>
      </c>
      <c r="F41" s="49"/>
      <c r="G41" s="50">
        <f>+C41*F41/1000</f>
        <v>0</v>
      </c>
      <c r="H41" s="12"/>
      <c r="I41" s="55"/>
      <c r="J41" s="9"/>
    </row>
    <row r="42" spans="1:10" ht="5.85" customHeight="1" thickBot="1" x14ac:dyDescent="0.3">
      <c r="A42" s="6"/>
      <c r="B42" s="30"/>
      <c r="C42" s="8"/>
      <c r="D42" s="8"/>
      <c r="E42" s="8"/>
      <c r="F42" s="8"/>
      <c r="G42" s="8"/>
      <c r="H42" s="12"/>
      <c r="I42" s="54"/>
      <c r="J42" s="9"/>
    </row>
    <row r="43" spans="1:10" ht="18" customHeight="1" thickBot="1" x14ac:dyDescent="0.35">
      <c r="A43" s="14"/>
      <c r="B43" s="51" t="s">
        <v>49</v>
      </c>
      <c r="C43" s="49">
        <f>SUM(C30:C31)</f>
        <v>0</v>
      </c>
      <c r="D43" s="37" t="s">
        <v>139</v>
      </c>
      <c r="E43" s="37"/>
      <c r="F43" s="8"/>
      <c r="G43" s="50">
        <f>SUM(G30:G31)</f>
        <v>0</v>
      </c>
      <c r="H43" s="12"/>
      <c r="I43" s="55"/>
      <c r="J43" s="9"/>
    </row>
    <row r="44" spans="1:10" ht="5.85" customHeight="1" x14ac:dyDescent="0.25">
      <c r="A44" s="6"/>
      <c r="B44" s="30"/>
      <c r="C44" s="8"/>
      <c r="D44" s="8"/>
      <c r="E44" s="8"/>
      <c r="F44" s="8"/>
      <c r="G44" s="8"/>
      <c r="H44" s="12"/>
      <c r="I44" s="54"/>
      <c r="J44" s="9"/>
    </row>
    <row r="45" spans="1:10" ht="16.7" customHeight="1" x14ac:dyDescent="0.25">
      <c r="A45" s="10">
        <v>3</v>
      </c>
      <c r="B45" s="11" t="s">
        <v>159</v>
      </c>
      <c r="C45" s="64" t="s">
        <v>61</v>
      </c>
      <c r="D45" s="64" t="s">
        <v>73</v>
      </c>
      <c r="E45" s="64" t="s">
        <v>74</v>
      </c>
      <c r="F45" s="64" t="s">
        <v>63</v>
      </c>
      <c r="G45" s="64" t="s">
        <v>62</v>
      </c>
      <c r="H45" s="12"/>
      <c r="I45" s="10" t="s">
        <v>0</v>
      </c>
      <c r="J45" s="9"/>
    </row>
    <row r="46" spans="1:10" ht="5.85" customHeight="1" thickBot="1" x14ac:dyDescent="0.3">
      <c r="A46" s="14"/>
      <c r="C46" s="8"/>
      <c r="D46" s="8"/>
      <c r="E46" s="8"/>
      <c r="F46" s="8"/>
      <c r="G46" s="8"/>
      <c r="H46" s="12"/>
      <c r="I46" s="54"/>
      <c r="J46" s="9"/>
    </row>
    <row r="47" spans="1:10" ht="18" customHeight="1" thickBot="1" x14ac:dyDescent="0.35">
      <c r="A47" s="14"/>
      <c r="B47" s="48" t="s">
        <v>155</v>
      </c>
      <c r="C47" s="49"/>
      <c r="D47" s="49"/>
      <c r="E47" s="49">
        <f>+C47*D47</f>
        <v>0</v>
      </c>
      <c r="F47" s="49"/>
      <c r="G47" s="50">
        <f>+C47*F47/1000</f>
        <v>0</v>
      </c>
      <c r="H47" s="12"/>
      <c r="I47" s="55"/>
      <c r="J47" s="9"/>
    </row>
    <row r="48" spans="1:10" ht="5.85" customHeight="1" thickBot="1" x14ac:dyDescent="0.3">
      <c r="A48" s="6"/>
      <c r="B48" s="30"/>
      <c r="C48" s="8"/>
      <c r="D48" s="8"/>
      <c r="E48" s="8"/>
      <c r="F48" s="8"/>
      <c r="G48" s="8"/>
      <c r="H48" s="12"/>
      <c r="I48" s="54"/>
      <c r="J48" s="9"/>
    </row>
    <row r="49" spans="1:10" ht="18" customHeight="1" thickBot="1" x14ac:dyDescent="0.35">
      <c r="A49" s="14"/>
      <c r="B49" s="48" t="s">
        <v>156</v>
      </c>
      <c r="C49" s="49"/>
      <c r="D49" s="49"/>
      <c r="E49" s="49">
        <f>+C49*D49</f>
        <v>0</v>
      </c>
      <c r="F49" s="49"/>
      <c r="G49" s="50">
        <f>+C49*F49/1000</f>
        <v>0</v>
      </c>
      <c r="H49" s="12"/>
      <c r="I49" s="55"/>
      <c r="J49" s="9"/>
    </row>
    <row r="50" spans="1:10" ht="5.85" customHeight="1" thickBot="1" x14ac:dyDescent="0.3">
      <c r="A50" s="6"/>
      <c r="B50" s="30"/>
      <c r="C50" s="8"/>
      <c r="D50" s="8"/>
      <c r="E50" s="8"/>
      <c r="F50" s="8"/>
      <c r="G50" s="8"/>
      <c r="H50" s="12"/>
      <c r="I50" s="54"/>
      <c r="J50" s="9"/>
    </row>
    <row r="51" spans="1:10" ht="18" customHeight="1" thickBot="1" x14ac:dyDescent="0.35">
      <c r="A51" s="14"/>
      <c r="B51" s="48" t="s">
        <v>157</v>
      </c>
      <c r="C51" s="49"/>
      <c r="D51" s="49"/>
      <c r="E51" s="49">
        <f>+C51*D51</f>
        <v>0</v>
      </c>
      <c r="F51" s="49"/>
      <c r="G51" s="50">
        <f>+C51*F51/1000</f>
        <v>0</v>
      </c>
      <c r="H51" s="12"/>
      <c r="I51" s="55"/>
      <c r="J51" s="9"/>
    </row>
    <row r="52" spans="1:10" ht="5.85" customHeight="1" thickBot="1" x14ac:dyDescent="0.3">
      <c r="A52" s="6"/>
      <c r="B52" s="30"/>
      <c r="C52" s="8"/>
      <c r="D52" s="8"/>
      <c r="E52" s="8"/>
      <c r="F52" s="8"/>
      <c r="G52" s="8"/>
      <c r="H52" s="12"/>
      <c r="I52" s="54"/>
      <c r="J52" s="9"/>
    </row>
    <row r="53" spans="1:10" ht="18" customHeight="1" thickBot="1" x14ac:dyDescent="0.35">
      <c r="A53" s="14"/>
      <c r="B53" s="48" t="s">
        <v>158</v>
      </c>
      <c r="C53" s="49"/>
      <c r="D53" s="49"/>
      <c r="E53" s="49">
        <f>+C53*D53</f>
        <v>0</v>
      </c>
      <c r="F53" s="49"/>
      <c r="G53" s="50">
        <f>+C53*F53/1000</f>
        <v>0</v>
      </c>
      <c r="H53" s="12"/>
      <c r="I53" s="55"/>
      <c r="J53" s="9"/>
    </row>
    <row r="54" spans="1:10" ht="5.85" customHeight="1" thickBot="1" x14ac:dyDescent="0.3">
      <c r="A54" s="6"/>
      <c r="B54" s="30"/>
      <c r="C54" s="8"/>
      <c r="D54" s="8"/>
      <c r="E54" s="8"/>
      <c r="F54" s="8"/>
      <c r="G54" s="8"/>
      <c r="H54" s="12"/>
      <c r="I54" s="54"/>
      <c r="J54" s="9"/>
    </row>
    <row r="55" spans="1:10" ht="18" customHeight="1" thickBot="1" x14ac:dyDescent="0.35">
      <c r="A55" s="14"/>
      <c r="B55" s="48" t="s">
        <v>351</v>
      </c>
      <c r="C55" s="49"/>
      <c r="D55" s="49"/>
      <c r="E55" s="49">
        <f>+C55*D55</f>
        <v>0</v>
      </c>
      <c r="F55" s="49"/>
      <c r="G55" s="50">
        <f>+C55*F55/1000</f>
        <v>0</v>
      </c>
      <c r="H55" s="12"/>
      <c r="I55" s="55"/>
      <c r="J55" s="9"/>
    </row>
    <row r="56" spans="1:10" ht="5.85" customHeight="1" thickBot="1" x14ac:dyDescent="0.3">
      <c r="A56" s="6"/>
      <c r="B56" s="30"/>
      <c r="C56" s="8"/>
      <c r="D56" s="8"/>
      <c r="E56" s="8"/>
      <c r="F56" s="8"/>
      <c r="G56" s="8"/>
      <c r="H56" s="12"/>
      <c r="I56" s="54"/>
      <c r="J56" s="9"/>
    </row>
    <row r="57" spans="1:10" ht="18" customHeight="1" thickBot="1" x14ac:dyDescent="0.35">
      <c r="A57" s="14"/>
      <c r="B57" s="48"/>
      <c r="C57" s="49"/>
      <c r="D57" s="49"/>
      <c r="E57" s="49">
        <f>+C57*D57</f>
        <v>0</v>
      </c>
      <c r="F57" s="49"/>
      <c r="G57" s="50">
        <f>+C57*F57/1000</f>
        <v>0</v>
      </c>
      <c r="H57" s="12"/>
      <c r="I57" s="55"/>
      <c r="J57" s="9"/>
    </row>
    <row r="58" spans="1:10" ht="5.85" customHeight="1" thickBot="1" x14ac:dyDescent="0.3">
      <c r="A58" s="6"/>
      <c r="B58" s="30"/>
      <c r="C58" s="8"/>
      <c r="D58" s="8"/>
      <c r="E58" s="8"/>
      <c r="F58" s="8"/>
      <c r="G58" s="8"/>
      <c r="H58" s="12"/>
      <c r="I58" s="54"/>
      <c r="J58" s="9"/>
    </row>
    <row r="59" spans="1:10" ht="18" customHeight="1" thickBot="1" x14ac:dyDescent="0.35">
      <c r="A59" s="14"/>
      <c r="B59" s="48"/>
      <c r="C59" s="49"/>
      <c r="D59" s="49"/>
      <c r="E59" s="49">
        <f>+C59*D59</f>
        <v>0</v>
      </c>
      <c r="F59" s="49"/>
      <c r="G59" s="50">
        <f>+C59*F59/1000</f>
        <v>0</v>
      </c>
      <c r="H59" s="12"/>
      <c r="I59" s="55"/>
      <c r="J59" s="9"/>
    </row>
    <row r="60" spans="1:10" ht="5.85" customHeight="1" thickBot="1" x14ac:dyDescent="0.3">
      <c r="A60" s="14"/>
      <c r="C60" s="8"/>
      <c r="D60" s="8"/>
      <c r="E60" s="8"/>
      <c r="F60" s="8"/>
      <c r="G60" s="8"/>
      <c r="H60" s="12"/>
      <c r="I60" s="54"/>
      <c r="J60" s="9"/>
    </row>
    <row r="61" spans="1:10" ht="18" customHeight="1" thickBot="1" x14ac:dyDescent="0.35">
      <c r="A61" s="14"/>
      <c r="B61" s="51" t="s">
        <v>49</v>
      </c>
      <c r="C61" s="49">
        <f>SUM(C47:C59)</f>
        <v>0</v>
      </c>
      <c r="D61" s="37" t="s">
        <v>139</v>
      </c>
      <c r="E61" s="37"/>
      <c r="F61" s="8"/>
      <c r="G61" s="50">
        <f>SUM(G47:G59)</f>
        <v>0</v>
      </c>
      <c r="H61" s="12"/>
      <c r="I61" s="55"/>
      <c r="J61" s="9"/>
    </row>
    <row r="62" spans="1:10" ht="5.85" customHeight="1" x14ac:dyDescent="0.25">
      <c r="A62" s="6"/>
      <c r="B62" s="30"/>
      <c r="C62" s="8"/>
      <c r="D62" s="8"/>
      <c r="E62" s="8"/>
      <c r="F62" s="8"/>
      <c r="G62" s="8"/>
      <c r="H62" s="12"/>
      <c r="I62" s="54"/>
      <c r="J62" s="9"/>
    </row>
    <row r="63" spans="1:10" ht="29.25" customHeight="1" x14ac:dyDescent="0.5">
      <c r="A63" s="31" t="s">
        <v>160</v>
      </c>
      <c r="B63" s="1"/>
      <c r="C63" s="2"/>
      <c r="D63" s="2"/>
      <c r="E63" s="2"/>
      <c r="F63" s="2"/>
      <c r="G63" s="3"/>
      <c r="H63" s="4"/>
      <c r="I63" s="57"/>
      <c r="J63" s="5"/>
    </row>
    <row r="64" spans="1:10" ht="5.85" customHeight="1" thickBot="1" x14ac:dyDescent="0.3">
      <c r="A64" s="14"/>
      <c r="C64" s="8"/>
      <c r="D64" s="8"/>
      <c r="E64" s="8"/>
      <c r="F64" s="8"/>
      <c r="G64" s="8"/>
      <c r="H64" s="12"/>
      <c r="I64" s="15"/>
      <c r="J64" s="9"/>
    </row>
    <row r="65" spans="1:10" ht="18" customHeight="1" thickBot="1" x14ac:dyDescent="0.35">
      <c r="A65" s="14"/>
      <c r="B65" s="51" t="s">
        <v>5</v>
      </c>
      <c r="C65" s="49">
        <f>+C61+C43+C33</f>
        <v>0</v>
      </c>
      <c r="D65" s="8" t="s">
        <v>139</v>
      </c>
      <c r="E65" s="8"/>
      <c r="F65" s="8"/>
      <c r="G65" s="50">
        <f>+G61+G43+G33</f>
        <v>0</v>
      </c>
      <c r="H65" s="12"/>
      <c r="I65" s="58"/>
      <c r="J65" s="9"/>
    </row>
    <row r="66" spans="1:10" ht="393.75" customHeight="1" x14ac:dyDescent="0.25">
      <c r="A66" s="6"/>
      <c r="B66" s="7"/>
      <c r="C66" s="8"/>
      <c r="D66" s="8"/>
      <c r="E66" s="8"/>
      <c r="F66" s="8"/>
      <c r="G66" s="8"/>
      <c r="H66" s="7"/>
      <c r="I66" s="7"/>
      <c r="J66" s="9"/>
    </row>
    <row r="67" spans="1:10" ht="204" customHeight="1" x14ac:dyDescent="0.25">
      <c r="A67" s="6"/>
      <c r="B67" s="7"/>
      <c r="C67" s="8"/>
      <c r="D67" s="8"/>
      <c r="E67" s="8"/>
      <c r="F67" s="8"/>
      <c r="G67" s="8"/>
      <c r="H67" s="7"/>
      <c r="I67" s="7"/>
      <c r="J67" s="9"/>
    </row>
    <row r="68" spans="1:10" ht="12.75" customHeight="1" x14ac:dyDescent="0.25">
      <c r="A68" s="16" t="s">
        <v>6</v>
      </c>
      <c r="B68" s="17"/>
      <c r="C68" s="18"/>
      <c r="D68" s="18"/>
      <c r="E68" s="18"/>
      <c r="F68" s="18"/>
      <c r="G68" s="18"/>
      <c r="H68" s="17"/>
      <c r="I68" s="17"/>
      <c r="J68" s="9"/>
    </row>
    <row r="69" spans="1:10" ht="46.5" customHeight="1" x14ac:dyDescent="0.25">
      <c r="A69" s="19"/>
      <c r="B69" s="20"/>
      <c r="C69" s="21"/>
      <c r="D69" s="21"/>
      <c r="E69" s="21"/>
      <c r="F69" s="21"/>
      <c r="G69" s="21"/>
      <c r="H69" s="20"/>
      <c r="I69" s="20"/>
      <c r="J69" s="22" t="s">
        <v>7</v>
      </c>
    </row>
    <row r="70" spans="1:10" ht="2.25" customHeight="1" x14ac:dyDescent="0.25">
      <c r="A70" s="23"/>
      <c r="B70" s="24"/>
      <c r="C70" s="25"/>
      <c r="D70" s="25"/>
      <c r="E70" s="25"/>
      <c r="F70" s="25"/>
      <c r="G70" s="25"/>
      <c r="H70" s="24"/>
      <c r="I70" s="24"/>
      <c r="J70" s="26"/>
    </row>
  </sheetData>
  <sheetProtection selectLockedCells="1"/>
  <pageMargins left="0.70866141732283472" right="0.70866141732283472" top="0.43307086614173229" bottom="0.27559055118110237" header="0.31496062992125984" footer="0.31496062992125984"/>
  <pageSetup paperSize="9" scale="5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3"/>
  <sheetViews>
    <sheetView view="pageLayout" zoomScale="70" zoomScaleNormal="150" zoomScalePageLayoutView="70" workbookViewId="0">
      <selection activeCell="E60" sqref="E60"/>
    </sheetView>
  </sheetViews>
  <sheetFormatPr baseColWidth="10" defaultColWidth="0" defaultRowHeight="15.75" x14ac:dyDescent="0.25"/>
  <cols>
    <col min="1" max="1" width="3" style="27" customWidth="1"/>
    <col min="2" max="2" width="46.85546875" customWidth="1"/>
    <col min="3" max="3" width="15.28515625" style="28" customWidth="1"/>
    <col min="4" max="4" width="7.7109375" style="28" customWidth="1"/>
    <col min="5" max="6" width="15.28515625" style="28" customWidth="1"/>
    <col min="7" max="7" width="15.7109375" style="28" customWidth="1"/>
    <col min="8" max="8" width="0.85546875" customWidth="1"/>
    <col min="9" max="9" width="46.140625" customWidth="1"/>
    <col min="10" max="10" width="0.85546875" customWidth="1"/>
    <col min="11" max="11" width="3.7109375" customWidth="1"/>
    <col min="260" max="260" width="4.42578125" customWidth="1"/>
    <col min="261" max="261" width="55.42578125" customWidth="1"/>
    <col min="262" max="262" width="15.28515625" customWidth="1"/>
    <col min="263" max="263" width="15.7109375" customWidth="1"/>
    <col min="264" max="264" width="5.85546875" customWidth="1"/>
    <col min="265" max="265" width="37.42578125" customWidth="1"/>
    <col min="266" max="267" width="3.7109375" customWidth="1"/>
    <col min="516" max="516" width="4.42578125" customWidth="1"/>
    <col min="517" max="517" width="55.42578125" customWidth="1"/>
    <col min="518" max="518" width="15.28515625" customWidth="1"/>
    <col min="519" max="519" width="15.7109375" customWidth="1"/>
    <col min="520" max="520" width="5.85546875" customWidth="1"/>
    <col min="521" max="521" width="37.42578125" customWidth="1"/>
    <col min="522" max="523" width="3.7109375" customWidth="1"/>
    <col min="772" max="772" width="4.42578125" customWidth="1"/>
    <col min="773" max="773" width="55.42578125" customWidth="1"/>
    <col min="774" max="774" width="15.28515625" customWidth="1"/>
    <col min="775" max="775" width="15.7109375" customWidth="1"/>
    <col min="776" max="776" width="5.85546875" customWidth="1"/>
    <col min="777" max="777" width="37.42578125" customWidth="1"/>
    <col min="778" max="779" width="3.7109375" customWidth="1"/>
    <col min="1028" max="1028" width="4.42578125" customWidth="1"/>
    <col min="1029" max="1029" width="55.42578125" customWidth="1"/>
    <col min="1030" max="1030" width="15.28515625" customWidth="1"/>
    <col min="1031" max="1031" width="15.7109375" customWidth="1"/>
    <col min="1032" max="1032" width="5.85546875" customWidth="1"/>
    <col min="1033" max="1033" width="37.42578125" customWidth="1"/>
    <col min="1034" max="1035" width="3.7109375" customWidth="1"/>
    <col min="1284" max="1284" width="4.42578125" customWidth="1"/>
    <col min="1285" max="1285" width="55.42578125" customWidth="1"/>
    <col min="1286" max="1286" width="15.28515625" customWidth="1"/>
    <col min="1287" max="1287" width="15.7109375" customWidth="1"/>
    <col min="1288" max="1288" width="5.85546875" customWidth="1"/>
    <col min="1289" max="1289" width="37.42578125" customWidth="1"/>
    <col min="1290" max="1291" width="3.7109375" customWidth="1"/>
    <col min="1540" max="1540" width="4.42578125" customWidth="1"/>
    <col min="1541" max="1541" width="55.42578125" customWidth="1"/>
    <col min="1542" max="1542" width="15.28515625" customWidth="1"/>
    <col min="1543" max="1543" width="15.7109375" customWidth="1"/>
    <col min="1544" max="1544" width="5.85546875" customWidth="1"/>
    <col min="1545" max="1545" width="37.42578125" customWidth="1"/>
    <col min="1546" max="1547" width="3.7109375" customWidth="1"/>
    <col min="1796" max="1796" width="4.42578125" customWidth="1"/>
    <col min="1797" max="1797" width="55.42578125" customWidth="1"/>
    <col min="1798" max="1798" width="15.28515625" customWidth="1"/>
    <col min="1799" max="1799" width="15.7109375" customWidth="1"/>
    <col min="1800" max="1800" width="5.85546875" customWidth="1"/>
    <col min="1801" max="1801" width="37.42578125" customWidth="1"/>
    <col min="1802" max="1803" width="3.7109375" customWidth="1"/>
    <col min="2052" max="2052" width="4.42578125" customWidth="1"/>
    <col min="2053" max="2053" width="55.42578125" customWidth="1"/>
    <col min="2054" max="2054" width="15.28515625" customWidth="1"/>
    <col min="2055" max="2055" width="15.7109375" customWidth="1"/>
    <col min="2056" max="2056" width="5.85546875" customWidth="1"/>
    <col min="2057" max="2057" width="37.42578125" customWidth="1"/>
    <col min="2058" max="2059" width="3.7109375" customWidth="1"/>
    <col min="2308" max="2308" width="4.42578125" customWidth="1"/>
    <col min="2309" max="2309" width="55.42578125" customWidth="1"/>
    <col min="2310" max="2310" width="15.28515625" customWidth="1"/>
    <col min="2311" max="2311" width="15.7109375" customWidth="1"/>
    <col min="2312" max="2312" width="5.85546875" customWidth="1"/>
    <col min="2313" max="2313" width="37.42578125" customWidth="1"/>
    <col min="2314" max="2315" width="3.7109375" customWidth="1"/>
    <col min="2564" max="2564" width="4.42578125" customWidth="1"/>
    <col min="2565" max="2565" width="55.42578125" customWidth="1"/>
    <col min="2566" max="2566" width="15.28515625" customWidth="1"/>
    <col min="2567" max="2567" width="15.7109375" customWidth="1"/>
    <col min="2568" max="2568" width="5.85546875" customWidth="1"/>
    <col min="2569" max="2569" width="37.42578125" customWidth="1"/>
    <col min="2570" max="2571" width="3.7109375" customWidth="1"/>
    <col min="2820" max="2820" width="4.42578125" customWidth="1"/>
    <col min="2821" max="2821" width="55.42578125" customWidth="1"/>
    <col min="2822" max="2822" width="15.28515625" customWidth="1"/>
    <col min="2823" max="2823" width="15.7109375" customWidth="1"/>
    <col min="2824" max="2824" width="5.85546875" customWidth="1"/>
    <col min="2825" max="2825" width="37.42578125" customWidth="1"/>
    <col min="2826" max="2827" width="3.7109375" customWidth="1"/>
    <col min="3076" max="3076" width="4.42578125" customWidth="1"/>
    <col min="3077" max="3077" width="55.42578125" customWidth="1"/>
    <col min="3078" max="3078" width="15.28515625" customWidth="1"/>
    <col min="3079" max="3079" width="15.7109375" customWidth="1"/>
    <col min="3080" max="3080" width="5.85546875" customWidth="1"/>
    <col min="3081" max="3081" width="37.42578125" customWidth="1"/>
    <col min="3082" max="3083" width="3.7109375" customWidth="1"/>
    <col min="3332" max="3332" width="4.42578125" customWidth="1"/>
    <col min="3333" max="3333" width="55.42578125" customWidth="1"/>
    <col min="3334" max="3334" width="15.28515625" customWidth="1"/>
    <col min="3335" max="3335" width="15.7109375" customWidth="1"/>
    <col min="3336" max="3336" width="5.85546875" customWidth="1"/>
    <col min="3337" max="3337" width="37.42578125" customWidth="1"/>
    <col min="3338" max="3339" width="3.7109375" customWidth="1"/>
    <col min="3588" max="3588" width="4.42578125" customWidth="1"/>
    <col min="3589" max="3589" width="55.42578125" customWidth="1"/>
    <col min="3590" max="3590" width="15.28515625" customWidth="1"/>
    <col min="3591" max="3591" width="15.7109375" customWidth="1"/>
    <col min="3592" max="3592" width="5.85546875" customWidth="1"/>
    <col min="3593" max="3593" width="37.42578125" customWidth="1"/>
    <col min="3594" max="3595" width="3.7109375" customWidth="1"/>
    <col min="3844" max="3844" width="4.42578125" customWidth="1"/>
    <col min="3845" max="3845" width="55.42578125" customWidth="1"/>
    <col min="3846" max="3846" width="15.28515625" customWidth="1"/>
    <col min="3847" max="3847" width="15.7109375" customWidth="1"/>
    <col min="3848" max="3848" width="5.85546875" customWidth="1"/>
    <col min="3849" max="3849" width="37.42578125" customWidth="1"/>
    <col min="3850" max="3851" width="3.7109375" customWidth="1"/>
    <col min="4100" max="4100" width="4.42578125" customWidth="1"/>
    <col min="4101" max="4101" width="55.42578125" customWidth="1"/>
    <col min="4102" max="4102" width="15.28515625" customWidth="1"/>
    <col min="4103" max="4103" width="15.7109375" customWidth="1"/>
    <col min="4104" max="4104" width="5.85546875" customWidth="1"/>
    <col min="4105" max="4105" width="37.42578125" customWidth="1"/>
    <col min="4106" max="4107" width="3.7109375" customWidth="1"/>
    <col min="4356" max="4356" width="4.42578125" customWidth="1"/>
    <col min="4357" max="4357" width="55.42578125" customWidth="1"/>
    <col min="4358" max="4358" width="15.28515625" customWidth="1"/>
    <col min="4359" max="4359" width="15.7109375" customWidth="1"/>
    <col min="4360" max="4360" width="5.85546875" customWidth="1"/>
    <col min="4361" max="4361" width="37.42578125" customWidth="1"/>
    <col min="4362" max="4363" width="3.7109375" customWidth="1"/>
    <col min="4612" max="4612" width="4.42578125" customWidth="1"/>
    <col min="4613" max="4613" width="55.42578125" customWidth="1"/>
    <col min="4614" max="4614" width="15.28515625" customWidth="1"/>
    <col min="4615" max="4615" width="15.7109375" customWidth="1"/>
    <col min="4616" max="4616" width="5.85546875" customWidth="1"/>
    <col min="4617" max="4617" width="37.42578125" customWidth="1"/>
    <col min="4618" max="4619" width="3.7109375" customWidth="1"/>
    <col min="4868" max="4868" width="4.42578125" customWidth="1"/>
    <col min="4869" max="4869" width="55.42578125" customWidth="1"/>
    <col min="4870" max="4870" width="15.28515625" customWidth="1"/>
    <col min="4871" max="4871" width="15.7109375" customWidth="1"/>
    <col min="4872" max="4872" width="5.85546875" customWidth="1"/>
    <col min="4873" max="4873" width="37.42578125" customWidth="1"/>
    <col min="4874" max="4875" width="3.7109375" customWidth="1"/>
    <col min="5124" max="5124" width="4.42578125" customWidth="1"/>
    <col min="5125" max="5125" width="55.42578125" customWidth="1"/>
    <col min="5126" max="5126" width="15.28515625" customWidth="1"/>
    <col min="5127" max="5127" width="15.7109375" customWidth="1"/>
    <col min="5128" max="5128" width="5.85546875" customWidth="1"/>
    <col min="5129" max="5129" width="37.42578125" customWidth="1"/>
    <col min="5130" max="5131" width="3.7109375" customWidth="1"/>
    <col min="5380" max="5380" width="4.42578125" customWidth="1"/>
    <col min="5381" max="5381" width="55.42578125" customWidth="1"/>
    <col min="5382" max="5382" width="15.28515625" customWidth="1"/>
    <col min="5383" max="5383" width="15.7109375" customWidth="1"/>
    <col min="5384" max="5384" width="5.85546875" customWidth="1"/>
    <col min="5385" max="5385" width="37.42578125" customWidth="1"/>
    <col min="5386" max="5387" width="3.7109375" customWidth="1"/>
    <col min="5636" max="5636" width="4.42578125" customWidth="1"/>
    <col min="5637" max="5637" width="55.42578125" customWidth="1"/>
    <col min="5638" max="5638" width="15.28515625" customWidth="1"/>
    <col min="5639" max="5639" width="15.7109375" customWidth="1"/>
    <col min="5640" max="5640" width="5.85546875" customWidth="1"/>
    <col min="5641" max="5641" width="37.42578125" customWidth="1"/>
    <col min="5642" max="5643" width="3.7109375" customWidth="1"/>
    <col min="5892" max="5892" width="4.42578125" customWidth="1"/>
    <col min="5893" max="5893" width="55.42578125" customWidth="1"/>
    <col min="5894" max="5894" width="15.28515625" customWidth="1"/>
    <col min="5895" max="5895" width="15.7109375" customWidth="1"/>
    <col min="5896" max="5896" width="5.85546875" customWidth="1"/>
    <col min="5897" max="5897" width="37.42578125" customWidth="1"/>
    <col min="5898" max="5899" width="3.7109375" customWidth="1"/>
    <col min="6148" max="6148" width="4.42578125" customWidth="1"/>
    <col min="6149" max="6149" width="55.42578125" customWidth="1"/>
    <col min="6150" max="6150" width="15.28515625" customWidth="1"/>
    <col min="6151" max="6151" width="15.7109375" customWidth="1"/>
    <col min="6152" max="6152" width="5.85546875" customWidth="1"/>
    <col min="6153" max="6153" width="37.42578125" customWidth="1"/>
    <col min="6154" max="6155" width="3.7109375" customWidth="1"/>
    <col min="6404" max="6404" width="4.42578125" customWidth="1"/>
    <col min="6405" max="6405" width="55.42578125" customWidth="1"/>
    <col min="6406" max="6406" width="15.28515625" customWidth="1"/>
    <col min="6407" max="6407" width="15.7109375" customWidth="1"/>
    <col min="6408" max="6408" width="5.85546875" customWidth="1"/>
    <col min="6409" max="6409" width="37.42578125" customWidth="1"/>
    <col min="6410" max="6411" width="3.7109375" customWidth="1"/>
    <col min="6660" max="6660" width="4.42578125" customWidth="1"/>
    <col min="6661" max="6661" width="55.42578125" customWidth="1"/>
    <col min="6662" max="6662" width="15.28515625" customWidth="1"/>
    <col min="6663" max="6663" width="15.7109375" customWidth="1"/>
    <col min="6664" max="6664" width="5.85546875" customWidth="1"/>
    <col min="6665" max="6665" width="37.42578125" customWidth="1"/>
    <col min="6666" max="6667" width="3.7109375" customWidth="1"/>
    <col min="6916" max="6916" width="4.42578125" customWidth="1"/>
    <col min="6917" max="6917" width="55.42578125" customWidth="1"/>
    <col min="6918" max="6918" width="15.28515625" customWidth="1"/>
    <col min="6919" max="6919" width="15.7109375" customWidth="1"/>
    <col min="6920" max="6920" width="5.85546875" customWidth="1"/>
    <col min="6921" max="6921" width="37.42578125" customWidth="1"/>
    <col min="6922" max="6923" width="3.7109375" customWidth="1"/>
    <col min="7172" max="7172" width="4.42578125" customWidth="1"/>
    <col min="7173" max="7173" width="55.42578125" customWidth="1"/>
    <col min="7174" max="7174" width="15.28515625" customWidth="1"/>
    <col min="7175" max="7175" width="15.7109375" customWidth="1"/>
    <col min="7176" max="7176" width="5.85546875" customWidth="1"/>
    <col min="7177" max="7177" width="37.42578125" customWidth="1"/>
    <col min="7178" max="7179" width="3.7109375" customWidth="1"/>
    <col min="7428" max="7428" width="4.42578125" customWidth="1"/>
    <col min="7429" max="7429" width="55.42578125" customWidth="1"/>
    <col min="7430" max="7430" width="15.28515625" customWidth="1"/>
    <col min="7431" max="7431" width="15.7109375" customWidth="1"/>
    <col min="7432" max="7432" width="5.85546875" customWidth="1"/>
    <col min="7433" max="7433" width="37.42578125" customWidth="1"/>
    <col min="7434" max="7435" width="3.7109375" customWidth="1"/>
    <col min="7684" max="7684" width="4.42578125" customWidth="1"/>
    <col min="7685" max="7685" width="55.42578125" customWidth="1"/>
    <col min="7686" max="7686" width="15.28515625" customWidth="1"/>
    <col min="7687" max="7687" width="15.7109375" customWidth="1"/>
    <col min="7688" max="7688" width="5.85546875" customWidth="1"/>
    <col min="7689" max="7689" width="37.42578125" customWidth="1"/>
    <col min="7690" max="7691" width="3.7109375" customWidth="1"/>
    <col min="7940" max="7940" width="4.42578125" customWidth="1"/>
    <col min="7941" max="7941" width="55.42578125" customWidth="1"/>
    <col min="7942" max="7942" width="15.28515625" customWidth="1"/>
    <col min="7943" max="7943" width="15.7109375" customWidth="1"/>
    <col min="7944" max="7944" width="5.85546875" customWidth="1"/>
    <col min="7945" max="7945" width="37.42578125" customWidth="1"/>
    <col min="7946" max="7947" width="3.7109375" customWidth="1"/>
    <col min="8196" max="8196" width="4.42578125" customWidth="1"/>
    <col min="8197" max="8197" width="55.42578125" customWidth="1"/>
    <col min="8198" max="8198" width="15.28515625" customWidth="1"/>
    <col min="8199" max="8199" width="15.7109375" customWidth="1"/>
    <col min="8200" max="8200" width="5.85546875" customWidth="1"/>
    <col min="8201" max="8201" width="37.42578125" customWidth="1"/>
    <col min="8202" max="8203" width="3.7109375" customWidth="1"/>
    <col min="8452" max="8452" width="4.42578125" customWidth="1"/>
    <col min="8453" max="8453" width="55.42578125" customWidth="1"/>
    <col min="8454" max="8454" width="15.28515625" customWidth="1"/>
    <col min="8455" max="8455" width="15.7109375" customWidth="1"/>
    <col min="8456" max="8456" width="5.85546875" customWidth="1"/>
    <col min="8457" max="8457" width="37.42578125" customWidth="1"/>
    <col min="8458" max="8459" width="3.7109375" customWidth="1"/>
    <col min="8708" max="8708" width="4.42578125" customWidth="1"/>
    <col min="8709" max="8709" width="55.42578125" customWidth="1"/>
    <col min="8710" max="8710" width="15.28515625" customWidth="1"/>
    <col min="8711" max="8711" width="15.7109375" customWidth="1"/>
    <col min="8712" max="8712" width="5.85546875" customWidth="1"/>
    <col min="8713" max="8713" width="37.42578125" customWidth="1"/>
    <col min="8714" max="8715" width="3.7109375" customWidth="1"/>
    <col min="8964" max="8964" width="4.42578125" customWidth="1"/>
    <col min="8965" max="8965" width="55.42578125" customWidth="1"/>
    <col min="8966" max="8966" width="15.28515625" customWidth="1"/>
    <col min="8967" max="8967" width="15.7109375" customWidth="1"/>
    <col min="8968" max="8968" width="5.85546875" customWidth="1"/>
    <col min="8969" max="8969" width="37.42578125" customWidth="1"/>
    <col min="8970" max="8971" width="3.7109375" customWidth="1"/>
    <col min="9220" max="9220" width="4.42578125" customWidth="1"/>
    <col min="9221" max="9221" width="55.42578125" customWidth="1"/>
    <col min="9222" max="9222" width="15.28515625" customWidth="1"/>
    <col min="9223" max="9223" width="15.7109375" customWidth="1"/>
    <col min="9224" max="9224" width="5.85546875" customWidth="1"/>
    <col min="9225" max="9225" width="37.42578125" customWidth="1"/>
    <col min="9226" max="9227" width="3.7109375" customWidth="1"/>
    <col min="9476" max="9476" width="4.42578125" customWidth="1"/>
    <col min="9477" max="9477" width="55.42578125" customWidth="1"/>
    <col min="9478" max="9478" width="15.28515625" customWidth="1"/>
    <col min="9479" max="9479" width="15.7109375" customWidth="1"/>
    <col min="9480" max="9480" width="5.85546875" customWidth="1"/>
    <col min="9481" max="9481" width="37.42578125" customWidth="1"/>
    <col min="9482" max="9483" width="3.7109375" customWidth="1"/>
    <col min="9732" max="9732" width="4.42578125" customWidth="1"/>
    <col min="9733" max="9733" width="55.42578125" customWidth="1"/>
    <col min="9734" max="9734" width="15.28515625" customWidth="1"/>
    <col min="9735" max="9735" width="15.7109375" customWidth="1"/>
    <col min="9736" max="9736" width="5.85546875" customWidth="1"/>
    <col min="9737" max="9737" width="37.42578125" customWidth="1"/>
    <col min="9738" max="9739" width="3.7109375" customWidth="1"/>
    <col min="9988" max="9988" width="4.42578125" customWidth="1"/>
    <col min="9989" max="9989" width="55.42578125" customWidth="1"/>
    <col min="9990" max="9990" width="15.28515625" customWidth="1"/>
    <col min="9991" max="9991" width="15.7109375" customWidth="1"/>
    <col min="9992" max="9992" width="5.85546875" customWidth="1"/>
    <col min="9993" max="9993" width="37.42578125" customWidth="1"/>
    <col min="9994" max="9995" width="3.7109375" customWidth="1"/>
    <col min="10244" max="10244" width="4.42578125" customWidth="1"/>
    <col min="10245" max="10245" width="55.42578125" customWidth="1"/>
    <col min="10246" max="10246" width="15.28515625" customWidth="1"/>
    <col min="10247" max="10247" width="15.7109375" customWidth="1"/>
    <col min="10248" max="10248" width="5.85546875" customWidth="1"/>
    <col min="10249" max="10249" width="37.42578125" customWidth="1"/>
    <col min="10250" max="10251" width="3.7109375" customWidth="1"/>
    <col min="10500" max="10500" width="4.42578125" customWidth="1"/>
    <col min="10501" max="10501" width="55.42578125" customWidth="1"/>
    <col min="10502" max="10502" width="15.28515625" customWidth="1"/>
    <col min="10503" max="10503" width="15.7109375" customWidth="1"/>
    <col min="10504" max="10504" width="5.85546875" customWidth="1"/>
    <col min="10505" max="10505" width="37.42578125" customWidth="1"/>
    <col min="10506" max="10507" width="3.7109375" customWidth="1"/>
    <col min="10756" max="10756" width="4.42578125" customWidth="1"/>
    <col min="10757" max="10757" width="55.42578125" customWidth="1"/>
    <col min="10758" max="10758" width="15.28515625" customWidth="1"/>
    <col min="10759" max="10759" width="15.7109375" customWidth="1"/>
    <col min="10760" max="10760" width="5.85546875" customWidth="1"/>
    <col min="10761" max="10761" width="37.42578125" customWidth="1"/>
    <col min="10762" max="10763" width="3.7109375" customWidth="1"/>
    <col min="11012" max="11012" width="4.42578125" customWidth="1"/>
    <col min="11013" max="11013" width="55.42578125" customWidth="1"/>
    <col min="11014" max="11014" width="15.28515625" customWidth="1"/>
    <col min="11015" max="11015" width="15.7109375" customWidth="1"/>
    <col min="11016" max="11016" width="5.85546875" customWidth="1"/>
    <col min="11017" max="11017" width="37.42578125" customWidth="1"/>
    <col min="11018" max="11019" width="3.7109375" customWidth="1"/>
    <col min="11268" max="11268" width="4.42578125" customWidth="1"/>
    <col min="11269" max="11269" width="55.42578125" customWidth="1"/>
    <col min="11270" max="11270" width="15.28515625" customWidth="1"/>
    <col min="11271" max="11271" width="15.7109375" customWidth="1"/>
    <col min="11272" max="11272" width="5.85546875" customWidth="1"/>
    <col min="11273" max="11273" width="37.42578125" customWidth="1"/>
    <col min="11274" max="11275" width="3.7109375" customWidth="1"/>
    <col min="11524" max="11524" width="4.42578125" customWidth="1"/>
    <col min="11525" max="11525" width="55.42578125" customWidth="1"/>
    <col min="11526" max="11526" width="15.28515625" customWidth="1"/>
    <col min="11527" max="11527" width="15.7109375" customWidth="1"/>
    <col min="11528" max="11528" width="5.85546875" customWidth="1"/>
    <col min="11529" max="11529" width="37.42578125" customWidth="1"/>
    <col min="11530" max="11531" width="3.7109375" customWidth="1"/>
    <col min="11780" max="11780" width="4.42578125" customWidth="1"/>
    <col min="11781" max="11781" width="55.42578125" customWidth="1"/>
    <col min="11782" max="11782" width="15.28515625" customWidth="1"/>
    <col min="11783" max="11783" width="15.7109375" customWidth="1"/>
    <col min="11784" max="11784" width="5.85546875" customWidth="1"/>
    <col min="11785" max="11785" width="37.42578125" customWidth="1"/>
    <col min="11786" max="11787" width="3.7109375" customWidth="1"/>
    <col min="12036" max="12036" width="4.42578125" customWidth="1"/>
    <col min="12037" max="12037" width="55.42578125" customWidth="1"/>
    <col min="12038" max="12038" width="15.28515625" customWidth="1"/>
    <col min="12039" max="12039" width="15.7109375" customWidth="1"/>
    <col min="12040" max="12040" width="5.85546875" customWidth="1"/>
    <col min="12041" max="12041" width="37.42578125" customWidth="1"/>
    <col min="12042" max="12043" width="3.7109375" customWidth="1"/>
    <col min="12292" max="12292" width="4.42578125" customWidth="1"/>
    <col min="12293" max="12293" width="55.42578125" customWidth="1"/>
    <col min="12294" max="12294" width="15.28515625" customWidth="1"/>
    <col min="12295" max="12295" width="15.7109375" customWidth="1"/>
    <col min="12296" max="12296" width="5.85546875" customWidth="1"/>
    <col min="12297" max="12297" width="37.42578125" customWidth="1"/>
    <col min="12298" max="12299" width="3.7109375" customWidth="1"/>
    <col min="12548" max="12548" width="4.42578125" customWidth="1"/>
    <col min="12549" max="12549" width="55.42578125" customWidth="1"/>
    <col min="12550" max="12550" width="15.28515625" customWidth="1"/>
    <col min="12551" max="12551" width="15.7109375" customWidth="1"/>
    <col min="12552" max="12552" width="5.85546875" customWidth="1"/>
    <col min="12553" max="12553" width="37.42578125" customWidth="1"/>
    <col min="12554" max="12555" width="3.7109375" customWidth="1"/>
    <col min="12804" max="12804" width="4.42578125" customWidth="1"/>
    <col min="12805" max="12805" width="55.42578125" customWidth="1"/>
    <col min="12806" max="12806" width="15.28515625" customWidth="1"/>
    <col min="12807" max="12807" width="15.7109375" customWidth="1"/>
    <col min="12808" max="12808" width="5.85546875" customWidth="1"/>
    <col min="12809" max="12809" width="37.42578125" customWidth="1"/>
    <col min="12810" max="12811" width="3.7109375" customWidth="1"/>
    <col min="13060" max="13060" width="4.42578125" customWidth="1"/>
    <col min="13061" max="13061" width="55.42578125" customWidth="1"/>
    <col min="13062" max="13062" width="15.28515625" customWidth="1"/>
    <col min="13063" max="13063" width="15.7109375" customWidth="1"/>
    <col min="13064" max="13064" width="5.85546875" customWidth="1"/>
    <col min="13065" max="13065" width="37.42578125" customWidth="1"/>
    <col min="13066" max="13067" width="3.7109375" customWidth="1"/>
    <col min="13316" max="13316" width="4.42578125" customWidth="1"/>
    <col min="13317" max="13317" width="55.42578125" customWidth="1"/>
    <col min="13318" max="13318" width="15.28515625" customWidth="1"/>
    <col min="13319" max="13319" width="15.7109375" customWidth="1"/>
    <col min="13320" max="13320" width="5.85546875" customWidth="1"/>
    <col min="13321" max="13321" width="37.42578125" customWidth="1"/>
    <col min="13322" max="13323" width="3.7109375" customWidth="1"/>
    <col min="13572" max="13572" width="4.42578125" customWidth="1"/>
    <col min="13573" max="13573" width="55.42578125" customWidth="1"/>
    <col min="13574" max="13574" width="15.28515625" customWidth="1"/>
    <col min="13575" max="13575" width="15.7109375" customWidth="1"/>
    <col min="13576" max="13576" width="5.85546875" customWidth="1"/>
    <col min="13577" max="13577" width="37.42578125" customWidth="1"/>
    <col min="13578" max="13579" width="3.7109375" customWidth="1"/>
    <col min="13828" max="13828" width="4.42578125" customWidth="1"/>
    <col min="13829" max="13829" width="55.42578125" customWidth="1"/>
    <col min="13830" max="13830" width="15.28515625" customWidth="1"/>
    <col min="13831" max="13831" width="15.7109375" customWidth="1"/>
    <col min="13832" max="13832" width="5.85546875" customWidth="1"/>
    <col min="13833" max="13833" width="37.42578125" customWidth="1"/>
    <col min="13834" max="13835" width="3.7109375" customWidth="1"/>
    <col min="14084" max="14084" width="4.42578125" customWidth="1"/>
    <col min="14085" max="14085" width="55.42578125" customWidth="1"/>
    <col min="14086" max="14086" width="15.28515625" customWidth="1"/>
    <col min="14087" max="14087" width="15.7109375" customWidth="1"/>
    <col min="14088" max="14088" width="5.85546875" customWidth="1"/>
    <col min="14089" max="14089" width="37.42578125" customWidth="1"/>
    <col min="14090" max="14091" width="3.7109375" customWidth="1"/>
    <col min="14340" max="14340" width="4.42578125" customWidth="1"/>
    <col min="14341" max="14341" width="55.42578125" customWidth="1"/>
    <col min="14342" max="14342" width="15.28515625" customWidth="1"/>
    <col min="14343" max="14343" width="15.7109375" customWidth="1"/>
    <col min="14344" max="14344" width="5.85546875" customWidth="1"/>
    <col min="14345" max="14345" width="37.42578125" customWidth="1"/>
    <col min="14346" max="14347" width="3.7109375" customWidth="1"/>
    <col min="14596" max="14596" width="4.42578125" customWidth="1"/>
    <col min="14597" max="14597" width="55.42578125" customWidth="1"/>
    <col min="14598" max="14598" width="15.28515625" customWidth="1"/>
    <col min="14599" max="14599" width="15.7109375" customWidth="1"/>
    <col min="14600" max="14600" width="5.85546875" customWidth="1"/>
    <col min="14601" max="14601" width="37.42578125" customWidth="1"/>
    <col min="14602" max="14603" width="3.7109375" customWidth="1"/>
    <col min="14852" max="14852" width="4.42578125" customWidth="1"/>
    <col min="14853" max="14853" width="55.42578125" customWidth="1"/>
    <col min="14854" max="14854" width="15.28515625" customWidth="1"/>
    <col min="14855" max="14855" width="15.7109375" customWidth="1"/>
    <col min="14856" max="14856" width="5.85546875" customWidth="1"/>
    <col min="14857" max="14857" width="37.42578125" customWidth="1"/>
    <col min="14858" max="14859" width="3.7109375" customWidth="1"/>
    <col min="15108" max="15108" width="4.42578125" customWidth="1"/>
    <col min="15109" max="15109" width="55.42578125" customWidth="1"/>
    <col min="15110" max="15110" width="15.28515625" customWidth="1"/>
    <col min="15111" max="15111" width="15.7109375" customWidth="1"/>
    <col min="15112" max="15112" width="5.85546875" customWidth="1"/>
    <col min="15113" max="15113" width="37.42578125" customWidth="1"/>
    <col min="15114" max="15115" width="3.7109375" customWidth="1"/>
    <col min="15364" max="15364" width="4.42578125" customWidth="1"/>
    <col min="15365" max="15365" width="55.42578125" customWidth="1"/>
    <col min="15366" max="15366" width="15.28515625" customWidth="1"/>
    <col min="15367" max="15367" width="15.7109375" customWidth="1"/>
    <col min="15368" max="15368" width="5.85546875" customWidth="1"/>
    <col min="15369" max="15369" width="37.42578125" customWidth="1"/>
    <col min="15370" max="15371" width="3.7109375" customWidth="1"/>
    <col min="15620" max="15620" width="4.42578125" customWidth="1"/>
    <col min="15621" max="15621" width="55.42578125" customWidth="1"/>
    <col min="15622" max="15622" width="15.28515625" customWidth="1"/>
    <col min="15623" max="15623" width="15.7109375" customWidth="1"/>
    <col min="15624" max="15624" width="5.85546875" customWidth="1"/>
    <col min="15625" max="15625" width="37.42578125" customWidth="1"/>
    <col min="15626" max="15627" width="3.7109375" customWidth="1"/>
    <col min="15876" max="15876" width="4.42578125" customWidth="1"/>
    <col min="15877" max="15877" width="55.42578125" customWidth="1"/>
    <col min="15878" max="15878" width="15.28515625" customWidth="1"/>
    <col min="15879" max="15879" width="15.7109375" customWidth="1"/>
    <col min="15880" max="15880" width="5.85546875" customWidth="1"/>
    <col min="15881" max="15881" width="37.42578125" customWidth="1"/>
    <col min="15882" max="15883" width="3.7109375" customWidth="1"/>
    <col min="16132" max="16132" width="4.42578125" customWidth="1"/>
    <col min="16133" max="16133" width="55.42578125" customWidth="1"/>
    <col min="16134" max="16134" width="15.28515625" customWidth="1"/>
    <col min="16135" max="16135" width="15.7109375" customWidth="1"/>
    <col min="16136" max="16136" width="5.85546875" customWidth="1"/>
    <col min="16137" max="16137" width="37.42578125" customWidth="1"/>
    <col min="16138" max="16139" width="3.7109375" customWidth="1"/>
  </cols>
  <sheetData>
    <row r="1" spans="1:10" ht="29.25" customHeight="1" x14ac:dyDescent="0.5">
      <c r="A1" s="31" t="s">
        <v>185</v>
      </c>
      <c r="B1" s="1"/>
      <c r="C1" s="2"/>
      <c r="D1" s="2"/>
      <c r="E1" s="2"/>
      <c r="F1" s="2"/>
      <c r="G1" s="3"/>
      <c r="H1" s="4"/>
      <c r="I1" s="4"/>
      <c r="J1" s="5"/>
    </row>
    <row r="2" spans="1:10" ht="5.85" customHeight="1" x14ac:dyDescent="0.25">
      <c r="A2" s="6"/>
      <c r="B2" s="7"/>
      <c r="C2" s="8"/>
      <c r="D2" s="8"/>
      <c r="E2" s="8"/>
      <c r="F2" s="8"/>
      <c r="G2" s="8"/>
      <c r="H2" s="7"/>
      <c r="I2" s="7"/>
      <c r="J2" s="9"/>
    </row>
    <row r="3" spans="1:10" ht="18" customHeight="1" x14ac:dyDescent="0.3">
      <c r="A3" s="6"/>
      <c r="B3" s="35" t="s">
        <v>33</v>
      </c>
      <c r="C3" s="13"/>
      <c r="D3" s="8" t="s">
        <v>32</v>
      </c>
      <c r="E3" s="37"/>
      <c r="G3" s="8"/>
      <c r="H3" s="12"/>
      <c r="I3" s="7"/>
      <c r="J3" s="9"/>
    </row>
    <row r="4" spans="1:10" ht="5.85" customHeight="1" x14ac:dyDescent="0.25">
      <c r="A4" s="6"/>
      <c r="B4" s="36"/>
      <c r="C4" s="8"/>
      <c r="D4" s="8"/>
      <c r="E4" s="8"/>
      <c r="G4" s="8"/>
      <c r="H4" s="12"/>
      <c r="I4" s="7"/>
      <c r="J4" s="9"/>
    </row>
    <row r="5" spans="1:10" ht="18" customHeight="1" x14ac:dyDescent="0.3">
      <c r="A5" s="14"/>
      <c r="B5" s="35" t="s">
        <v>34</v>
      </c>
      <c r="C5" s="13"/>
      <c r="D5" s="8" t="s">
        <v>32</v>
      </c>
      <c r="E5" s="94" t="s">
        <v>270</v>
      </c>
      <c r="F5" s="95"/>
      <c r="G5" s="95"/>
      <c r="H5" s="96"/>
      <c r="I5" s="97"/>
      <c r="J5" s="9"/>
    </row>
    <row r="6" spans="1:10" ht="5.85" customHeight="1" x14ac:dyDescent="0.25">
      <c r="A6" s="6"/>
      <c r="B6" s="36"/>
      <c r="C6" s="8"/>
      <c r="D6" s="65"/>
      <c r="E6" s="8"/>
      <c r="F6" s="12"/>
      <c r="G6" s="7"/>
      <c r="H6" s="12"/>
      <c r="I6" s="7"/>
      <c r="J6" s="9"/>
    </row>
    <row r="7" spans="1:10" ht="18" customHeight="1" x14ac:dyDescent="0.3">
      <c r="A7" s="14"/>
      <c r="B7" s="35" t="s">
        <v>214</v>
      </c>
      <c r="C7" s="13"/>
      <c r="D7" s="65" t="s">
        <v>32</v>
      </c>
      <c r="E7" s="8"/>
      <c r="F7" s="12"/>
      <c r="G7" s="7"/>
      <c r="H7" s="12"/>
      <c r="I7" s="7"/>
      <c r="J7" s="9"/>
    </row>
    <row r="8" spans="1:10" ht="5.85" customHeight="1" x14ac:dyDescent="0.25">
      <c r="A8" s="6"/>
      <c r="B8" s="30"/>
      <c r="C8" s="8"/>
      <c r="D8" s="8"/>
      <c r="E8" s="8"/>
      <c r="F8" s="8"/>
      <c r="G8" s="8"/>
      <c r="H8" s="12"/>
      <c r="I8" s="54"/>
      <c r="J8" s="9"/>
    </row>
    <row r="9" spans="1:10" ht="16.7" customHeight="1" x14ac:dyDescent="0.25">
      <c r="A9" s="10">
        <v>1</v>
      </c>
      <c r="B9" s="11" t="s">
        <v>30</v>
      </c>
      <c r="C9" s="64" t="s">
        <v>61</v>
      </c>
      <c r="D9" s="64" t="s">
        <v>73</v>
      </c>
      <c r="E9" s="64" t="s">
        <v>74</v>
      </c>
      <c r="F9" s="64" t="s">
        <v>63</v>
      </c>
      <c r="G9" s="64" t="s">
        <v>62</v>
      </c>
      <c r="H9" s="12"/>
      <c r="I9" s="10" t="s">
        <v>0</v>
      </c>
      <c r="J9" s="9"/>
    </row>
    <row r="10" spans="1:10" ht="5.85" customHeight="1" thickBot="1" x14ac:dyDescent="0.3">
      <c r="A10" s="14"/>
      <c r="C10" s="8"/>
      <c r="D10" s="8"/>
      <c r="E10" s="8"/>
      <c r="F10" s="8"/>
      <c r="G10" s="8"/>
      <c r="H10" s="12"/>
      <c r="I10" s="54"/>
      <c r="J10" s="9"/>
    </row>
    <row r="11" spans="1:10" ht="18" customHeight="1" thickBot="1" x14ac:dyDescent="0.35">
      <c r="A11" s="14"/>
      <c r="B11" s="48" t="s">
        <v>146</v>
      </c>
      <c r="C11" s="49"/>
      <c r="D11" s="49"/>
      <c r="E11" s="49"/>
      <c r="F11" s="49"/>
      <c r="G11" s="50">
        <f t="shared" ref="G11" si="0">+C11*F11</f>
        <v>0</v>
      </c>
      <c r="H11" s="12"/>
      <c r="I11" s="55"/>
      <c r="J11" s="9"/>
    </row>
    <row r="12" spans="1:10" ht="5.85" customHeight="1" thickBot="1" x14ac:dyDescent="0.3">
      <c r="A12" s="6"/>
      <c r="B12" s="30"/>
      <c r="C12" s="8"/>
      <c r="D12" s="8"/>
      <c r="E12" s="8"/>
      <c r="F12" s="8"/>
      <c r="G12" s="8"/>
      <c r="H12" s="12"/>
      <c r="I12" s="54"/>
      <c r="J12" s="9"/>
    </row>
    <row r="13" spans="1:10" ht="18" customHeight="1" thickBot="1" x14ac:dyDescent="0.35">
      <c r="A13" s="14"/>
      <c r="B13" s="48" t="s">
        <v>147</v>
      </c>
      <c r="C13" s="49"/>
      <c r="D13" s="49"/>
      <c r="E13" s="49"/>
      <c r="F13" s="49"/>
      <c r="G13" s="50">
        <f t="shared" ref="G13" si="1">+C13*F13</f>
        <v>0</v>
      </c>
      <c r="H13" s="12"/>
      <c r="I13" s="55"/>
      <c r="J13" s="9"/>
    </row>
    <row r="14" spans="1:10" ht="5.85" customHeight="1" thickBot="1" x14ac:dyDescent="0.3">
      <c r="A14" s="6"/>
      <c r="B14" s="30"/>
      <c r="C14" s="8"/>
      <c r="D14" s="8"/>
      <c r="E14" s="8"/>
      <c r="F14" s="8"/>
      <c r="G14" s="8"/>
      <c r="H14" s="12"/>
      <c r="I14" s="54"/>
      <c r="J14" s="9"/>
    </row>
    <row r="15" spans="1:10" ht="18" customHeight="1" thickBot="1" x14ac:dyDescent="0.35">
      <c r="A15" s="14"/>
      <c r="B15" s="48" t="s">
        <v>186</v>
      </c>
      <c r="C15" s="49"/>
      <c r="D15" s="49"/>
      <c r="E15" s="49"/>
      <c r="F15" s="49"/>
      <c r="G15" s="50">
        <f t="shared" ref="G15" si="2">+C15*F15</f>
        <v>0</v>
      </c>
      <c r="H15" s="12"/>
      <c r="I15" s="55"/>
      <c r="J15" s="9"/>
    </row>
    <row r="16" spans="1:10" ht="5.85" customHeight="1" thickBot="1" x14ac:dyDescent="0.3">
      <c r="A16" s="6"/>
      <c r="B16" s="30"/>
      <c r="C16" s="8"/>
      <c r="D16" s="8"/>
      <c r="E16" s="8"/>
      <c r="F16" s="8"/>
      <c r="G16" s="8"/>
      <c r="H16" s="12"/>
      <c r="I16" s="54"/>
      <c r="J16" s="9"/>
    </row>
    <row r="17" spans="1:10" ht="18" customHeight="1" thickBot="1" x14ac:dyDescent="0.35">
      <c r="A17" s="14"/>
      <c r="B17" s="48" t="s">
        <v>187</v>
      </c>
      <c r="C17" s="49"/>
      <c r="D17" s="49"/>
      <c r="E17" s="49"/>
      <c r="F17" s="49"/>
      <c r="G17" s="50">
        <f t="shared" ref="G17" si="3">+C17*F17</f>
        <v>0</v>
      </c>
      <c r="H17" s="12"/>
      <c r="I17" s="55"/>
      <c r="J17" s="9"/>
    </row>
    <row r="18" spans="1:10" ht="5.85" customHeight="1" thickBot="1" x14ac:dyDescent="0.3">
      <c r="A18" s="6"/>
      <c r="B18" s="30"/>
      <c r="C18" s="8"/>
      <c r="D18" s="8"/>
      <c r="E18" s="8"/>
      <c r="F18" s="8"/>
      <c r="G18" s="8"/>
      <c r="H18" s="12"/>
      <c r="I18" s="54"/>
      <c r="J18" s="9"/>
    </row>
    <row r="19" spans="1:10" ht="18" customHeight="1" thickBot="1" x14ac:dyDescent="0.35">
      <c r="A19" s="14"/>
      <c r="B19" s="48" t="s">
        <v>148</v>
      </c>
      <c r="C19" s="49"/>
      <c r="D19" s="49"/>
      <c r="E19" s="49"/>
      <c r="F19" s="49"/>
      <c r="G19" s="50">
        <f t="shared" ref="G19" si="4">+C19*F19</f>
        <v>0</v>
      </c>
      <c r="H19" s="12"/>
      <c r="I19" s="55"/>
      <c r="J19" s="9"/>
    </row>
    <row r="20" spans="1:10" ht="5.85" customHeight="1" thickBot="1" x14ac:dyDescent="0.3">
      <c r="A20" s="6"/>
      <c r="B20" s="30"/>
      <c r="C20" s="8"/>
      <c r="D20" s="8"/>
      <c r="E20" s="8"/>
      <c r="F20" s="8"/>
      <c r="G20" s="8"/>
      <c r="H20" s="12"/>
      <c r="I20" s="54"/>
      <c r="J20" s="9"/>
    </row>
    <row r="21" spans="1:10" ht="18" customHeight="1" thickBot="1" x14ac:dyDescent="0.35">
      <c r="A21" s="14"/>
      <c r="B21" s="48" t="s">
        <v>149</v>
      </c>
      <c r="C21" s="49"/>
      <c r="D21" s="49"/>
      <c r="E21" s="49"/>
      <c r="F21" s="49"/>
      <c r="G21" s="50">
        <f t="shared" ref="G21" si="5">+C21*F21</f>
        <v>0</v>
      </c>
      <c r="H21" s="12"/>
      <c r="I21" s="55"/>
      <c r="J21" s="9"/>
    </row>
    <row r="22" spans="1:10" ht="5.85" customHeight="1" thickBot="1" x14ac:dyDescent="0.3">
      <c r="A22" s="6"/>
      <c r="B22" s="30"/>
      <c r="C22" s="8"/>
      <c r="D22" s="8"/>
      <c r="E22" s="8"/>
      <c r="F22" s="8"/>
      <c r="G22" s="8"/>
      <c r="H22" s="12"/>
      <c r="I22" s="54"/>
      <c r="J22" s="9"/>
    </row>
    <row r="23" spans="1:10" ht="18" customHeight="1" thickBot="1" x14ac:dyDescent="0.35">
      <c r="A23" s="14"/>
      <c r="B23" s="48" t="s">
        <v>150</v>
      </c>
      <c r="C23" s="49"/>
      <c r="D23" s="49"/>
      <c r="E23" s="49"/>
      <c r="F23" s="49"/>
      <c r="G23" s="50">
        <f t="shared" ref="G23" si="6">+C23*F23</f>
        <v>0</v>
      </c>
      <c r="H23" s="12"/>
      <c r="I23" s="55"/>
      <c r="J23" s="9"/>
    </row>
    <row r="24" spans="1:10" ht="5.85" customHeight="1" thickBot="1" x14ac:dyDescent="0.3">
      <c r="A24" s="6"/>
      <c r="B24" s="30"/>
      <c r="C24" s="8"/>
      <c r="D24" s="8"/>
      <c r="E24" s="8"/>
      <c r="F24" s="8"/>
      <c r="G24" s="8"/>
      <c r="H24" s="12"/>
      <c r="I24" s="54"/>
      <c r="J24" s="9"/>
    </row>
    <row r="25" spans="1:10" ht="18" customHeight="1" thickBot="1" x14ac:dyDescent="0.35">
      <c r="A25" s="14"/>
      <c r="B25" s="48" t="s">
        <v>151</v>
      </c>
      <c r="C25" s="49"/>
      <c r="D25" s="49"/>
      <c r="E25" s="49"/>
      <c r="F25" s="49"/>
      <c r="G25" s="50">
        <f t="shared" ref="G25" si="7">+C25*F25</f>
        <v>0</v>
      </c>
      <c r="H25" s="12"/>
      <c r="I25" s="55"/>
      <c r="J25" s="9"/>
    </row>
    <row r="26" spans="1:10" ht="5.85" customHeight="1" thickBot="1" x14ac:dyDescent="0.3">
      <c r="A26" s="6"/>
      <c r="B26" s="30"/>
      <c r="C26" s="8"/>
      <c r="D26" s="8"/>
      <c r="E26" s="8"/>
      <c r="F26" s="8"/>
      <c r="G26" s="8"/>
      <c r="H26" s="12"/>
      <c r="I26" s="54"/>
      <c r="J26" s="9"/>
    </row>
    <row r="27" spans="1:10" ht="18" customHeight="1" thickBot="1" x14ac:dyDescent="0.35">
      <c r="A27" s="14"/>
      <c r="B27" s="48" t="s">
        <v>271</v>
      </c>
      <c r="C27" s="49"/>
      <c r="D27" s="49"/>
      <c r="E27" s="49"/>
      <c r="F27" s="49"/>
      <c r="G27" s="50">
        <f t="shared" ref="G27" si="8">+C27*F27</f>
        <v>0</v>
      </c>
      <c r="H27" s="12"/>
      <c r="I27" s="55"/>
      <c r="J27" s="9"/>
    </row>
    <row r="28" spans="1:10" ht="5.85" customHeight="1" thickBot="1" x14ac:dyDescent="0.3">
      <c r="A28" s="6"/>
      <c r="B28" s="30"/>
      <c r="C28" s="8"/>
      <c r="D28" s="8"/>
      <c r="E28" s="8"/>
      <c r="F28" s="8"/>
      <c r="G28" s="8"/>
      <c r="H28" s="12"/>
      <c r="I28" s="54"/>
      <c r="J28" s="9"/>
    </row>
    <row r="29" spans="1:10" ht="18" customHeight="1" thickBot="1" x14ac:dyDescent="0.35">
      <c r="A29" s="14"/>
      <c r="B29" s="48"/>
      <c r="C29" s="49"/>
      <c r="D29" s="49"/>
      <c r="E29" s="49"/>
      <c r="F29" s="49"/>
      <c r="G29" s="50">
        <f t="shared" ref="G29" si="9">+C29*F29</f>
        <v>0</v>
      </c>
      <c r="H29" s="12"/>
      <c r="I29" s="55"/>
      <c r="J29" s="9"/>
    </row>
    <row r="30" spans="1:10" ht="5.85" customHeight="1" thickBot="1" x14ac:dyDescent="0.3">
      <c r="A30" s="14"/>
      <c r="C30" s="8"/>
      <c r="D30" s="8"/>
      <c r="E30" s="8"/>
      <c r="F30" s="8"/>
      <c r="G30" s="8"/>
      <c r="H30" s="12"/>
      <c r="I30" s="54"/>
      <c r="J30" s="9"/>
    </row>
    <row r="31" spans="1:10" ht="18" customHeight="1" thickBot="1" x14ac:dyDescent="0.35">
      <c r="A31" s="14"/>
      <c r="B31" s="51" t="s">
        <v>49</v>
      </c>
      <c r="C31" s="49">
        <f>SUM(C11:C29)</f>
        <v>0</v>
      </c>
      <c r="D31" s="37" t="s">
        <v>139</v>
      </c>
      <c r="E31" s="37"/>
      <c r="F31" s="8"/>
      <c r="G31" s="50">
        <f>SUM(G11:G29)</f>
        <v>0</v>
      </c>
      <c r="H31" s="12"/>
      <c r="I31" s="55"/>
      <c r="J31" s="9"/>
    </row>
    <row r="32" spans="1:10" ht="5.85" customHeight="1" x14ac:dyDescent="0.25">
      <c r="A32" s="14"/>
      <c r="B32" s="30"/>
      <c r="C32" s="8"/>
      <c r="D32" s="8"/>
      <c r="E32" s="8"/>
      <c r="F32" s="8"/>
      <c r="G32" s="8"/>
      <c r="H32" s="12"/>
      <c r="I32" s="54"/>
      <c r="J32" s="9"/>
    </row>
    <row r="33" spans="1:10" ht="16.7" customHeight="1" x14ac:dyDescent="0.25">
      <c r="A33" s="10">
        <v>2</v>
      </c>
      <c r="B33" s="11" t="s">
        <v>188</v>
      </c>
      <c r="C33" s="64" t="s">
        <v>61</v>
      </c>
      <c r="D33" s="64" t="s">
        <v>73</v>
      </c>
      <c r="E33" s="64" t="s">
        <v>74</v>
      </c>
      <c r="F33" s="64" t="s">
        <v>63</v>
      </c>
      <c r="G33" s="64" t="s">
        <v>62</v>
      </c>
      <c r="H33" s="12"/>
      <c r="I33" s="10" t="s">
        <v>0</v>
      </c>
      <c r="J33" s="9"/>
    </row>
    <row r="34" spans="1:10" ht="5.85" customHeight="1" thickBot="1" x14ac:dyDescent="0.3">
      <c r="A34" s="14"/>
      <c r="C34" s="8"/>
      <c r="D34" s="8"/>
      <c r="E34" s="8"/>
      <c r="F34" s="8"/>
      <c r="G34" s="8"/>
      <c r="H34" s="12"/>
      <c r="I34" s="54"/>
      <c r="J34" s="9"/>
    </row>
    <row r="35" spans="1:10" ht="18" customHeight="1" thickBot="1" x14ac:dyDescent="0.35">
      <c r="A35" s="14"/>
      <c r="B35" s="48" t="s">
        <v>146</v>
      </c>
      <c r="C35" s="49"/>
      <c r="D35" s="49"/>
      <c r="E35" s="49"/>
      <c r="F35" s="49"/>
      <c r="G35" s="50">
        <f t="shared" ref="G35" si="10">+C35*F35</f>
        <v>0</v>
      </c>
      <c r="H35" s="12"/>
      <c r="I35" s="55"/>
      <c r="J35" s="9"/>
    </row>
    <row r="36" spans="1:10" ht="5.85" customHeight="1" thickBot="1" x14ac:dyDescent="0.3">
      <c r="A36" s="6"/>
      <c r="B36" s="30"/>
      <c r="C36" s="8"/>
      <c r="D36" s="8"/>
      <c r="E36" s="8"/>
      <c r="F36" s="8"/>
      <c r="G36" s="8"/>
      <c r="H36" s="12"/>
      <c r="I36" s="54"/>
      <c r="J36" s="9"/>
    </row>
    <row r="37" spans="1:10" ht="18" customHeight="1" thickBot="1" x14ac:dyDescent="0.35">
      <c r="A37" s="14"/>
      <c r="B37" s="48" t="s">
        <v>147</v>
      </c>
      <c r="C37" s="49"/>
      <c r="D37" s="49"/>
      <c r="E37" s="49"/>
      <c r="F37" s="49"/>
      <c r="G37" s="50">
        <f t="shared" ref="G37" si="11">+C37*F37</f>
        <v>0</v>
      </c>
      <c r="H37" s="12"/>
      <c r="I37" s="55"/>
      <c r="J37" s="9"/>
    </row>
    <row r="38" spans="1:10" ht="5.85" customHeight="1" thickBot="1" x14ac:dyDescent="0.3">
      <c r="A38" s="6"/>
      <c r="B38" s="30"/>
      <c r="C38" s="8"/>
      <c r="D38" s="8"/>
      <c r="E38" s="8"/>
      <c r="F38" s="8"/>
      <c r="G38" s="8"/>
      <c r="H38" s="12"/>
      <c r="I38" s="54"/>
      <c r="J38" s="9"/>
    </row>
    <row r="39" spans="1:10" ht="18" customHeight="1" thickBot="1" x14ac:dyDescent="0.35">
      <c r="A39" s="14"/>
      <c r="B39" s="48" t="s">
        <v>194</v>
      </c>
      <c r="C39" s="49"/>
      <c r="D39" s="49"/>
      <c r="E39" s="49"/>
      <c r="F39" s="49"/>
      <c r="G39" s="50">
        <f t="shared" ref="G39" si="12">+C39*F39</f>
        <v>0</v>
      </c>
      <c r="H39" s="12"/>
      <c r="I39" s="55"/>
      <c r="J39" s="9"/>
    </row>
    <row r="40" spans="1:10" ht="5.85" customHeight="1" thickBot="1" x14ac:dyDescent="0.3">
      <c r="A40" s="14"/>
      <c r="B40" s="30"/>
      <c r="C40" s="8"/>
      <c r="D40" s="8"/>
      <c r="E40" s="8"/>
      <c r="F40" s="8"/>
      <c r="G40" s="8"/>
      <c r="H40" s="12"/>
      <c r="I40" s="54"/>
      <c r="J40" s="9"/>
    </row>
    <row r="41" spans="1:10" ht="18" customHeight="1" thickBot="1" x14ac:dyDescent="0.35">
      <c r="A41" s="14"/>
      <c r="B41" s="48" t="s">
        <v>148</v>
      </c>
      <c r="C41" s="49"/>
      <c r="D41" s="49"/>
      <c r="E41" s="49"/>
      <c r="F41" s="49"/>
      <c r="G41" s="50">
        <f t="shared" ref="G41" si="13">+C41*F41</f>
        <v>0</v>
      </c>
      <c r="H41" s="12"/>
      <c r="I41" s="55"/>
      <c r="J41" s="9"/>
    </row>
    <row r="42" spans="1:10" ht="5.85" customHeight="1" thickBot="1" x14ac:dyDescent="0.3">
      <c r="A42" s="6"/>
      <c r="B42" s="30"/>
      <c r="C42" s="8"/>
      <c r="D42" s="8"/>
      <c r="E42" s="8"/>
      <c r="F42" s="8"/>
      <c r="G42" s="8"/>
      <c r="H42" s="12"/>
      <c r="I42" s="54"/>
      <c r="J42" s="9"/>
    </row>
    <row r="43" spans="1:10" ht="18" customHeight="1" thickBot="1" x14ac:dyDescent="0.35">
      <c r="A43" s="14"/>
      <c r="B43" s="48" t="s">
        <v>149</v>
      </c>
      <c r="C43" s="49"/>
      <c r="D43" s="49"/>
      <c r="E43" s="49"/>
      <c r="F43" s="49"/>
      <c r="G43" s="50">
        <f t="shared" ref="G43" si="14">+C43*F43</f>
        <v>0</v>
      </c>
      <c r="H43" s="12"/>
      <c r="I43" s="55"/>
      <c r="J43" s="9"/>
    </row>
    <row r="44" spans="1:10" ht="5.85" customHeight="1" thickBot="1" x14ac:dyDescent="0.3">
      <c r="A44" s="6"/>
      <c r="B44" s="30"/>
      <c r="C44" s="8"/>
      <c r="D44" s="8"/>
      <c r="E44" s="8"/>
      <c r="F44" s="8"/>
      <c r="G44" s="8"/>
      <c r="H44" s="12"/>
      <c r="I44" s="54"/>
      <c r="J44" s="9"/>
    </row>
    <row r="45" spans="1:10" ht="18" customHeight="1" thickBot="1" x14ac:dyDescent="0.35">
      <c r="A45" s="14"/>
      <c r="B45" s="48" t="s">
        <v>150</v>
      </c>
      <c r="C45" s="49"/>
      <c r="D45" s="49"/>
      <c r="E45" s="49"/>
      <c r="F45" s="49"/>
      <c r="G45" s="50">
        <f t="shared" ref="G45" si="15">+C45*F45</f>
        <v>0</v>
      </c>
      <c r="H45" s="12"/>
      <c r="I45" s="55"/>
      <c r="J45" s="9"/>
    </row>
    <row r="46" spans="1:10" ht="5.85" customHeight="1" thickBot="1" x14ac:dyDescent="0.3">
      <c r="A46" s="6"/>
      <c r="B46" s="30"/>
      <c r="C46" s="8"/>
      <c r="D46" s="8"/>
      <c r="E46" s="8"/>
      <c r="F46" s="8"/>
      <c r="G46" s="8"/>
      <c r="H46" s="12"/>
      <c r="I46" s="54"/>
      <c r="J46" s="9"/>
    </row>
    <row r="47" spans="1:10" ht="18" customHeight="1" thickBot="1" x14ac:dyDescent="0.35">
      <c r="A47" s="14"/>
      <c r="B47" s="48" t="s">
        <v>151</v>
      </c>
      <c r="C47" s="49"/>
      <c r="D47" s="49"/>
      <c r="E47" s="49"/>
      <c r="F47" s="49"/>
      <c r="G47" s="50">
        <f t="shared" ref="G47:G49" si="16">+C47*F47</f>
        <v>0</v>
      </c>
      <c r="H47" s="12"/>
      <c r="I47" s="55"/>
      <c r="J47" s="9"/>
    </row>
    <row r="48" spans="1:10" ht="5.85" customHeight="1" thickBot="1" x14ac:dyDescent="0.3">
      <c r="A48" s="6"/>
      <c r="B48" s="30"/>
      <c r="C48" s="8"/>
      <c r="D48" s="8"/>
      <c r="E48" s="8"/>
      <c r="F48" s="8"/>
      <c r="G48" s="8"/>
      <c r="H48" s="12"/>
      <c r="I48" s="54"/>
      <c r="J48" s="9"/>
    </row>
    <row r="49" spans="1:10" ht="18" customHeight="1" thickBot="1" x14ac:dyDescent="0.35">
      <c r="A49" s="14"/>
      <c r="B49" s="48" t="s">
        <v>271</v>
      </c>
      <c r="C49" s="49"/>
      <c r="D49" s="49"/>
      <c r="E49" s="49"/>
      <c r="F49" s="49"/>
      <c r="G49" s="50">
        <f t="shared" si="16"/>
        <v>0</v>
      </c>
      <c r="H49" s="12"/>
      <c r="I49" s="55"/>
      <c r="J49" s="9"/>
    </row>
    <row r="50" spans="1:10" ht="5.85" customHeight="1" thickBot="1" x14ac:dyDescent="0.3">
      <c r="A50" s="6"/>
      <c r="B50" s="30"/>
      <c r="C50" s="8"/>
      <c r="D50" s="8"/>
      <c r="E50" s="8"/>
      <c r="F50" s="8"/>
      <c r="G50" s="8"/>
      <c r="H50" s="12"/>
      <c r="I50" s="54"/>
      <c r="J50" s="9"/>
    </row>
    <row r="51" spans="1:10" ht="18" customHeight="1" thickBot="1" x14ac:dyDescent="0.35">
      <c r="A51" s="14"/>
      <c r="B51" s="48"/>
      <c r="C51" s="49"/>
      <c r="D51" s="49"/>
      <c r="E51" s="49"/>
      <c r="F51" s="49"/>
      <c r="G51" s="50">
        <f t="shared" ref="G51" si="17">+C51*F51</f>
        <v>0</v>
      </c>
      <c r="H51" s="12"/>
      <c r="I51" s="55"/>
      <c r="J51" s="9"/>
    </row>
    <row r="52" spans="1:10" ht="5.85" customHeight="1" thickBot="1" x14ac:dyDescent="0.3">
      <c r="A52" s="6"/>
      <c r="B52" s="30"/>
      <c r="C52" s="8"/>
      <c r="D52" s="8"/>
      <c r="E52" s="8"/>
      <c r="F52" s="8"/>
      <c r="G52" s="8"/>
      <c r="H52" s="12"/>
      <c r="I52" s="54"/>
      <c r="J52" s="9"/>
    </row>
    <row r="53" spans="1:10" ht="18" customHeight="1" thickBot="1" x14ac:dyDescent="0.35">
      <c r="A53" s="14"/>
      <c r="B53" s="51" t="s">
        <v>49</v>
      </c>
      <c r="C53" s="49">
        <f>SUM(C28:C29)</f>
        <v>0</v>
      </c>
      <c r="D53" s="37" t="s">
        <v>139</v>
      </c>
      <c r="E53" s="37"/>
      <c r="F53" s="8"/>
      <c r="G53" s="50">
        <f>SUM(G28:G29)</f>
        <v>0</v>
      </c>
      <c r="H53" s="12"/>
      <c r="I53" s="55"/>
      <c r="J53" s="9"/>
    </row>
    <row r="54" spans="1:10" ht="5.85" customHeight="1" x14ac:dyDescent="0.25">
      <c r="A54" s="6"/>
      <c r="B54" s="30"/>
      <c r="C54" s="8"/>
      <c r="D54" s="8"/>
      <c r="E54" s="8"/>
      <c r="F54" s="8"/>
      <c r="G54" s="8"/>
      <c r="H54" s="12"/>
      <c r="I54" s="54"/>
      <c r="J54" s="9"/>
    </row>
    <row r="55" spans="1:10" ht="16.7" customHeight="1" x14ac:dyDescent="0.25">
      <c r="A55" s="10">
        <v>3</v>
      </c>
      <c r="B55" s="11" t="s">
        <v>189</v>
      </c>
      <c r="C55" s="64" t="s">
        <v>61</v>
      </c>
      <c r="D55" s="64" t="s">
        <v>73</v>
      </c>
      <c r="E55" s="64" t="s">
        <v>74</v>
      </c>
      <c r="F55" s="64" t="s">
        <v>63</v>
      </c>
      <c r="G55" s="64" t="s">
        <v>62</v>
      </c>
      <c r="H55" s="12"/>
      <c r="I55" s="10" t="s">
        <v>0</v>
      </c>
      <c r="J55" s="9"/>
    </row>
    <row r="56" spans="1:10" ht="5.85" customHeight="1" thickBot="1" x14ac:dyDescent="0.3">
      <c r="A56" s="14"/>
      <c r="C56" s="8"/>
      <c r="D56" s="8"/>
      <c r="E56" s="8"/>
      <c r="F56" s="8"/>
      <c r="G56" s="8"/>
      <c r="H56" s="12"/>
      <c r="I56" s="54"/>
      <c r="J56" s="9"/>
    </row>
    <row r="57" spans="1:10" ht="18" customHeight="1" thickBot="1" x14ac:dyDescent="0.35">
      <c r="A57" s="14"/>
      <c r="B57" s="48" t="s">
        <v>191</v>
      </c>
      <c r="C57" s="49"/>
      <c r="D57" s="49"/>
      <c r="E57" s="49"/>
      <c r="F57" s="49"/>
      <c r="G57" s="50">
        <f t="shared" ref="G57" si="18">+C57*F57</f>
        <v>0</v>
      </c>
      <c r="H57" s="12"/>
      <c r="I57" s="55"/>
      <c r="J57" s="9"/>
    </row>
    <row r="58" spans="1:10" ht="5.85" customHeight="1" thickBot="1" x14ac:dyDescent="0.3">
      <c r="A58" s="6"/>
      <c r="B58" s="30"/>
      <c r="C58" s="8"/>
      <c r="D58" s="8"/>
      <c r="E58" s="8"/>
      <c r="F58" s="8"/>
      <c r="G58" s="8"/>
      <c r="H58" s="12"/>
      <c r="I58" s="54"/>
      <c r="J58" s="9"/>
    </row>
    <row r="59" spans="1:10" ht="18" customHeight="1" thickBot="1" x14ac:dyDescent="0.35">
      <c r="A59" s="14"/>
      <c r="B59" s="48" t="s">
        <v>192</v>
      </c>
      <c r="C59" s="49"/>
      <c r="D59" s="49"/>
      <c r="E59" s="49"/>
      <c r="F59" s="49"/>
      <c r="G59" s="50">
        <f t="shared" ref="G59" si="19">+C59*F59</f>
        <v>0</v>
      </c>
      <c r="H59" s="12"/>
      <c r="I59" s="55"/>
      <c r="J59" s="9"/>
    </row>
    <row r="60" spans="1:10" ht="5.85" customHeight="1" thickBot="1" x14ac:dyDescent="0.3">
      <c r="A60" s="6"/>
      <c r="B60" s="30"/>
      <c r="C60" s="8"/>
      <c r="D60" s="8"/>
      <c r="E60" s="8"/>
      <c r="F60" s="8"/>
      <c r="G60" s="8"/>
      <c r="H60" s="12"/>
      <c r="I60" s="54"/>
      <c r="J60" s="9"/>
    </row>
    <row r="61" spans="1:10" ht="18" customHeight="1" thickBot="1" x14ac:dyDescent="0.35">
      <c r="A61" s="14"/>
      <c r="B61" s="48" t="s">
        <v>193</v>
      </c>
      <c r="C61" s="49"/>
      <c r="D61" s="49"/>
      <c r="E61" s="49"/>
      <c r="F61" s="49"/>
      <c r="G61" s="50">
        <f t="shared" ref="G61" si="20">+C61*F61</f>
        <v>0</v>
      </c>
      <c r="H61" s="12"/>
      <c r="I61" s="55"/>
      <c r="J61" s="9"/>
    </row>
    <row r="62" spans="1:10" ht="5.85" customHeight="1" thickBot="1" x14ac:dyDescent="0.3">
      <c r="A62" s="6"/>
      <c r="B62" s="30"/>
      <c r="C62" s="8"/>
      <c r="D62" s="8"/>
      <c r="E62" s="8"/>
      <c r="F62" s="8"/>
      <c r="G62" s="8"/>
      <c r="H62" s="12"/>
      <c r="I62" s="54"/>
      <c r="J62" s="9"/>
    </row>
    <row r="63" spans="1:10" ht="18" customHeight="1" thickBot="1" x14ac:dyDescent="0.35">
      <c r="A63" s="14"/>
      <c r="B63" s="48" t="s">
        <v>190</v>
      </c>
      <c r="C63" s="49"/>
      <c r="D63" s="49"/>
      <c r="E63" s="49"/>
      <c r="F63" s="49"/>
      <c r="G63" s="50">
        <f t="shared" ref="G63" si="21">+C63*F63</f>
        <v>0</v>
      </c>
      <c r="H63" s="12"/>
      <c r="I63" s="55"/>
      <c r="J63" s="9"/>
    </row>
    <row r="64" spans="1:10" ht="5.85" customHeight="1" thickBot="1" x14ac:dyDescent="0.3">
      <c r="A64" s="6"/>
      <c r="B64" s="30"/>
      <c r="C64" s="8"/>
      <c r="D64" s="8"/>
      <c r="E64" s="8"/>
      <c r="F64" s="8"/>
      <c r="G64" s="8"/>
      <c r="H64" s="12"/>
      <c r="I64" s="54"/>
      <c r="J64" s="9"/>
    </row>
    <row r="65" spans="1:10" ht="18" customHeight="1" thickBot="1" x14ac:dyDescent="0.35">
      <c r="A65" s="14"/>
      <c r="B65" s="48" t="s">
        <v>199</v>
      </c>
      <c r="C65" s="49"/>
      <c r="D65" s="49"/>
      <c r="E65" s="49"/>
      <c r="F65" s="49"/>
      <c r="G65" s="50">
        <f t="shared" ref="G65" si="22">+C65*F65</f>
        <v>0</v>
      </c>
      <c r="H65" s="12"/>
      <c r="I65" s="55"/>
      <c r="J65" s="9"/>
    </row>
    <row r="66" spans="1:10" ht="5.85" customHeight="1" thickBot="1" x14ac:dyDescent="0.3">
      <c r="A66" s="6"/>
      <c r="B66" s="30"/>
      <c r="C66" s="8"/>
      <c r="D66" s="8"/>
      <c r="E66" s="8"/>
      <c r="F66" s="8"/>
      <c r="G66" s="8"/>
      <c r="H66" s="12"/>
      <c r="I66" s="54"/>
      <c r="J66" s="9"/>
    </row>
    <row r="67" spans="1:10" ht="18" customHeight="1" thickBot="1" x14ac:dyDescent="0.35">
      <c r="A67" s="14"/>
      <c r="B67" s="48" t="s">
        <v>200</v>
      </c>
      <c r="C67" s="49"/>
      <c r="D67" s="49"/>
      <c r="E67" s="49"/>
      <c r="F67" s="49"/>
      <c r="G67" s="50">
        <f t="shared" ref="G67" si="23">+C67*F67</f>
        <v>0</v>
      </c>
      <c r="H67" s="12"/>
      <c r="I67" s="55"/>
      <c r="J67" s="9"/>
    </row>
    <row r="68" spans="1:10" ht="5.85" customHeight="1" thickBot="1" x14ac:dyDescent="0.3">
      <c r="A68" s="6"/>
      <c r="B68" s="30"/>
      <c r="C68" s="8"/>
      <c r="D68" s="8"/>
      <c r="E68" s="8"/>
      <c r="F68" s="8"/>
      <c r="G68" s="8"/>
      <c r="H68" s="12"/>
      <c r="I68" s="54"/>
      <c r="J68" s="9"/>
    </row>
    <row r="69" spans="1:10" ht="18" customHeight="1" thickBot="1" x14ac:dyDescent="0.35">
      <c r="A69" s="14"/>
      <c r="B69" s="48" t="s">
        <v>201</v>
      </c>
      <c r="C69" s="49"/>
      <c r="D69" s="49"/>
      <c r="E69" s="49"/>
      <c r="F69" s="49"/>
      <c r="G69" s="50">
        <f t="shared" ref="G69" si="24">+C69*F69</f>
        <v>0</v>
      </c>
      <c r="H69" s="12"/>
      <c r="I69" s="55"/>
      <c r="J69" s="9"/>
    </row>
    <row r="70" spans="1:10" ht="5.85" customHeight="1" thickBot="1" x14ac:dyDescent="0.3">
      <c r="A70" s="6"/>
      <c r="B70" s="30"/>
      <c r="C70" s="8"/>
      <c r="D70" s="8"/>
      <c r="E70" s="8"/>
      <c r="F70" s="8"/>
      <c r="G70" s="8"/>
      <c r="H70" s="12"/>
      <c r="I70" s="54"/>
      <c r="J70" s="9"/>
    </row>
    <row r="71" spans="1:10" ht="18" customHeight="1" thickBot="1" x14ac:dyDescent="0.35">
      <c r="A71" s="14"/>
      <c r="B71" s="48" t="s">
        <v>202</v>
      </c>
      <c r="C71" s="49"/>
      <c r="D71" s="49"/>
      <c r="E71" s="49"/>
      <c r="F71" s="49"/>
      <c r="G71" s="50">
        <f t="shared" ref="G71" si="25">+C71*F71</f>
        <v>0</v>
      </c>
      <c r="H71" s="12"/>
      <c r="I71" s="55"/>
      <c r="J71" s="9"/>
    </row>
    <row r="72" spans="1:10" ht="5.85" customHeight="1" thickBot="1" x14ac:dyDescent="0.3">
      <c r="A72" s="6"/>
      <c r="B72" s="30"/>
      <c r="C72" s="8"/>
      <c r="D72" s="8"/>
      <c r="E72" s="8"/>
      <c r="F72" s="8"/>
      <c r="G72" s="8"/>
      <c r="H72" s="12"/>
      <c r="I72" s="54"/>
      <c r="J72" s="9"/>
    </row>
    <row r="73" spans="1:10" ht="18" customHeight="1" thickBot="1" x14ac:dyDescent="0.35">
      <c r="A73" s="14"/>
      <c r="B73" s="48" t="s">
        <v>203</v>
      </c>
      <c r="C73" s="49"/>
      <c r="D73" s="49"/>
      <c r="E73" s="49"/>
      <c r="F73" s="49"/>
      <c r="G73" s="50">
        <f t="shared" ref="G73" si="26">+C73*F73</f>
        <v>0</v>
      </c>
      <c r="H73" s="12"/>
      <c r="I73" s="55"/>
      <c r="J73" s="9"/>
    </row>
    <row r="74" spans="1:10" ht="5.85" customHeight="1" thickBot="1" x14ac:dyDescent="0.3">
      <c r="A74" s="6"/>
      <c r="B74" s="30"/>
      <c r="C74" s="8"/>
      <c r="D74" s="8"/>
      <c r="E74" s="8"/>
      <c r="F74" s="8"/>
      <c r="G74" s="8"/>
      <c r="H74" s="12"/>
      <c r="I74" s="54"/>
      <c r="J74" s="9"/>
    </row>
    <row r="75" spans="1:10" ht="18" customHeight="1" thickBot="1" x14ac:dyDescent="0.35">
      <c r="A75" s="14"/>
      <c r="B75" s="48" t="s">
        <v>204</v>
      </c>
      <c r="C75" s="49"/>
      <c r="D75" s="49"/>
      <c r="E75" s="49"/>
      <c r="F75" s="49"/>
      <c r="G75" s="50">
        <f t="shared" ref="G75" si="27">+C75*F75</f>
        <v>0</v>
      </c>
      <c r="H75" s="12"/>
      <c r="I75" s="55"/>
      <c r="J75" s="9"/>
    </row>
    <row r="76" spans="1:10" ht="5.85" customHeight="1" thickBot="1" x14ac:dyDescent="0.3">
      <c r="A76" s="6"/>
      <c r="B76" s="30"/>
      <c r="C76" s="8"/>
      <c r="D76" s="8"/>
      <c r="E76" s="8"/>
      <c r="F76" s="8"/>
      <c r="G76" s="8"/>
      <c r="H76" s="12"/>
      <c r="I76" s="54"/>
      <c r="J76" s="9"/>
    </row>
    <row r="77" spans="1:10" ht="18" customHeight="1" thickBot="1" x14ac:dyDescent="0.35">
      <c r="A77" s="14"/>
      <c r="B77" s="48"/>
      <c r="C77" s="49"/>
      <c r="D77" s="49"/>
      <c r="E77" s="49"/>
      <c r="F77" s="49"/>
      <c r="G77" s="50">
        <f t="shared" ref="G77" si="28">+C77*F77</f>
        <v>0</v>
      </c>
      <c r="H77" s="12"/>
      <c r="I77" s="55"/>
      <c r="J77" s="9"/>
    </row>
    <row r="78" spans="1:10" ht="5.85" customHeight="1" thickBot="1" x14ac:dyDescent="0.3">
      <c r="A78" s="6"/>
      <c r="B78" s="30"/>
      <c r="C78" s="8"/>
      <c r="D78" s="8"/>
      <c r="E78" s="8"/>
      <c r="F78" s="8"/>
      <c r="G78" s="8"/>
      <c r="H78" s="12"/>
      <c r="I78" s="54"/>
      <c r="J78" s="9"/>
    </row>
    <row r="79" spans="1:10" ht="18" customHeight="1" thickBot="1" x14ac:dyDescent="0.35">
      <c r="A79" s="14"/>
      <c r="B79" s="48"/>
      <c r="C79" s="49"/>
      <c r="D79" s="49"/>
      <c r="E79" s="49"/>
      <c r="F79" s="49"/>
      <c r="G79" s="50">
        <f t="shared" ref="G79" si="29">+C79*F79</f>
        <v>0</v>
      </c>
      <c r="H79" s="12"/>
      <c r="I79" s="55"/>
      <c r="J79" s="9"/>
    </row>
    <row r="80" spans="1:10" ht="5.85" customHeight="1" thickBot="1" x14ac:dyDescent="0.3">
      <c r="A80" s="14"/>
      <c r="C80" s="8"/>
      <c r="D80" s="8"/>
      <c r="E80" s="8"/>
      <c r="F80" s="8"/>
      <c r="G80" s="8"/>
      <c r="H80" s="12"/>
      <c r="I80" s="54"/>
      <c r="J80" s="9"/>
    </row>
    <row r="81" spans="1:10" ht="18" customHeight="1" thickBot="1" x14ac:dyDescent="0.35">
      <c r="A81" s="14"/>
      <c r="B81" s="51" t="s">
        <v>49</v>
      </c>
      <c r="C81" s="49">
        <f>SUM(C57:C69)</f>
        <v>0</v>
      </c>
      <c r="D81" s="37" t="s">
        <v>139</v>
      </c>
      <c r="E81" s="37"/>
      <c r="F81" s="8"/>
      <c r="G81" s="50">
        <f>SUM(G57:G69)</f>
        <v>0</v>
      </c>
      <c r="H81" s="12"/>
      <c r="I81" s="55"/>
      <c r="J81" s="9"/>
    </row>
    <row r="82" spans="1:10" ht="5.85" customHeight="1" x14ac:dyDescent="0.25">
      <c r="A82" s="6"/>
      <c r="B82" s="30"/>
      <c r="C82" s="8"/>
      <c r="D82" s="8"/>
      <c r="E82" s="8"/>
      <c r="F82" s="8"/>
      <c r="G82" s="8"/>
      <c r="H82" s="12"/>
      <c r="I82" s="54"/>
      <c r="J82" s="9"/>
    </row>
    <row r="83" spans="1:10" ht="16.7" customHeight="1" x14ac:dyDescent="0.25">
      <c r="A83" s="10">
        <v>4</v>
      </c>
      <c r="B83" s="11" t="s">
        <v>205</v>
      </c>
      <c r="C83" s="64" t="s">
        <v>61</v>
      </c>
      <c r="D83" s="64" t="s">
        <v>73</v>
      </c>
      <c r="E83" s="64" t="s">
        <v>74</v>
      </c>
      <c r="F83" s="64" t="s">
        <v>63</v>
      </c>
      <c r="G83" s="64" t="s">
        <v>62</v>
      </c>
      <c r="H83" s="12"/>
      <c r="I83" s="10" t="s">
        <v>0</v>
      </c>
      <c r="J83" s="9"/>
    </row>
    <row r="84" spans="1:10" ht="5.85" customHeight="1" thickBot="1" x14ac:dyDescent="0.3">
      <c r="A84" s="14"/>
      <c r="C84" s="8"/>
      <c r="D84" s="8"/>
      <c r="E84" s="8"/>
      <c r="F84" s="8"/>
      <c r="G84" s="8"/>
      <c r="H84" s="12"/>
      <c r="I84" s="54"/>
      <c r="J84" s="9"/>
    </row>
    <row r="85" spans="1:10" ht="18" customHeight="1" thickBot="1" x14ac:dyDescent="0.35">
      <c r="A85" s="14"/>
      <c r="B85" s="48" t="s">
        <v>146</v>
      </c>
      <c r="C85" s="49"/>
      <c r="D85" s="49"/>
      <c r="E85" s="49"/>
      <c r="F85" s="49"/>
      <c r="G85" s="50">
        <f t="shared" ref="G85" si="30">+C85*F85</f>
        <v>0</v>
      </c>
      <c r="H85" s="12"/>
      <c r="I85" s="55"/>
      <c r="J85" s="9"/>
    </row>
    <row r="86" spans="1:10" ht="5.85" customHeight="1" thickBot="1" x14ac:dyDescent="0.3">
      <c r="A86" s="6"/>
      <c r="B86" s="30"/>
      <c r="C86" s="8"/>
      <c r="D86" s="8"/>
      <c r="E86" s="8"/>
      <c r="F86" s="8"/>
      <c r="G86" s="8"/>
      <c r="H86" s="12"/>
      <c r="I86" s="54"/>
      <c r="J86" s="9"/>
    </row>
    <row r="87" spans="1:10" ht="18" customHeight="1" thickBot="1" x14ac:dyDescent="0.35">
      <c r="A87" s="14"/>
      <c r="B87" s="48" t="s">
        <v>147</v>
      </c>
      <c r="C87" s="49"/>
      <c r="D87" s="49"/>
      <c r="E87" s="49"/>
      <c r="F87" s="49"/>
      <c r="G87" s="50">
        <f t="shared" ref="G87" si="31">+C87*F87</f>
        <v>0</v>
      </c>
      <c r="H87" s="12"/>
      <c r="I87" s="55"/>
      <c r="J87" s="9"/>
    </row>
    <row r="88" spans="1:10" ht="5.85" customHeight="1" thickBot="1" x14ac:dyDescent="0.3">
      <c r="A88" s="6"/>
      <c r="B88" s="30"/>
      <c r="C88" s="8"/>
      <c r="D88" s="8"/>
      <c r="E88" s="8"/>
      <c r="F88" s="8"/>
      <c r="G88" s="8"/>
      <c r="H88" s="12"/>
      <c r="I88" s="54"/>
      <c r="J88" s="9"/>
    </row>
    <row r="89" spans="1:10" ht="18" customHeight="1" thickBot="1" x14ac:dyDescent="0.35">
      <c r="A89" s="14"/>
      <c r="B89" s="48" t="s">
        <v>149</v>
      </c>
      <c r="C89" s="49"/>
      <c r="D89" s="49"/>
      <c r="E89" s="49"/>
      <c r="F89" s="49"/>
      <c r="G89" s="50">
        <f t="shared" ref="G89" si="32">+C89*F89</f>
        <v>0</v>
      </c>
      <c r="H89" s="12"/>
      <c r="I89" s="55"/>
      <c r="J89" s="9"/>
    </row>
    <row r="90" spans="1:10" ht="5.85" customHeight="1" thickBot="1" x14ac:dyDescent="0.3">
      <c r="A90" s="6"/>
      <c r="B90" s="30"/>
      <c r="C90" s="8"/>
      <c r="D90" s="8"/>
      <c r="E90" s="8"/>
      <c r="F90" s="8"/>
      <c r="G90" s="8"/>
      <c r="H90" s="12"/>
      <c r="I90" s="54"/>
      <c r="J90" s="9"/>
    </row>
    <row r="91" spans="1:10" ht="18" customHeight="1" thickBot="1" x14ac:dyDescent="0.35">
      <c r="A91" s="14"/>
      <c r="B91" s="48" t="s">
        <v>150</v>
      </c>
      <c r="C91" s="49"/>
      <c r="D91" s="49"/>
      <c r="E91" s="49"/>
      <c r="F91" s="49"/>
      <c r="G91" s="50">
        <f t="shared" ref="G91" si="33">+C91*F91</f>
        <v>0</v>
      </c>
      <c r="H91" s="12"/>
      <c r="I91" s="55"/>
      <c r="J91" s="9"/>
    </row>
    <row r="92" spans="1:10" ht="5.85" customHeight="1" thickBot="1" x14ac:dyDescent="0.3">
      <c r="A92" s="6"/>
      <c r="B92" s="30"/>
      <c r="C92" s="8"/>
      <c r="D92" s="8"/>
      <c r="E92" s="8"/>
      <c r="F92" s="8"/>
      <c r="G92" s="8"/>
      <c r="H92" s="12"/>
      <c r="I92" s="54"/>
      <c r="J92" s="9"/>
    </row>
    <row r="93" spans="1:10" ht="18" customHeight="1" thickBot="1" x14ac:dyDescent="0.35">
      <c r="A93" s="14"/>
      <c r="B93" s="48" t="s">
        <v>151</v>
      </c>
      <c r="C93" s="49"/>
      <c r="D93" s="49"/>
      <c r="E93" s="49"/>
      <c r="F93" s="49"/>
      <c r="G93" s="50">
        <f t="shared" ref="G93" si="34">+C93*F93</f>
        <v>0</v>
      </c>
      <c r="H93" s="12"/>
      <c r="I93" s="55"/>
      <c r="J93" s="9"/>
    </row>
    <row r="94" spans="1:10" ht="5.85" customHeight="1" thickBot="1" x14ac:dyDescent="0.3">
      <c r="A94" s="6"/>
      <c r="B94" s="30"/>
      <c r="C94" s="8"/>
      <c r="D94" s="8"/>
      <c r="E94" s="8"/>
      <c r="F94" s="8"/>
      <c r="G94" s="8"/>
      <c r="H94" s="12"/>
      <c r="I94" s="54"/>
      <c r="J94" s="9"/>
    </row>
    <row r="95" spans="1:10" ht="18" customHeight="1" thickBot="1" x14ac:dyDescent="0.35">
      <c r="A95" s="14"/>
      <c r="B95" s="48"/>
      <c r="C95" s="49"/>
      <c r="D95" s="49"/>
      <c r="E95" s="49"/>
      <c r="F95" s="49"/>
      <c r="G95" s="50">
        <f t="shared" ref="G95" si="35">+C95*F95</f>
        <v>0</v>
      </c>
      <c r="H95" s="12"/>
      <c r="I95" s="55"/>
      <c r="J95" s="9"/>
    </row>
    <row r="96" spans="1:10" ht="5.85" customHeight="1" thickBot="1" x14ac:dyDescent="0.3">
      <c r="A96" s="6"/>
      <c r="B96" s="30"/>
      <c r="C96" s="8"/>
      <c r="D96" s="8"/>
      <c r="E96" s="8"/>
      <c r="F96" s="8"/>
      <c r="G96" s="8"/>
      <c r="H96" s="12"/>
      <c r="I96" s="54"/>
      <c r="J96" s="9"/>
    </row>
    <row r="97" spans="1:10" ht="18" customHeight="1" thickBot="1" x14ac:dyDescent="0.35">
      <c r="A97" s="14"/>
      <c r="B97" s="48"/>
      <c r="C97" s="49"/>
      <c r="D97" s="49"/>
      <c r="E97" s="49"/>
      <c r="F97" s="49"/>
      <c r="G97" s="50">
        <f t="shared" ref="G97" si="36">+C97*F97</f>
        <v>0</v>
      </c>
      <c r="H97" s="12"/>
      <c r="I97" s="55"/>
      <c r="J97" s="9"/>
    </row>
    <row r="98" spans="1:10" ht="5.85" customHeight="1" thickBot="1" x14ac:dyDescent="0.3">
      <c r="A98" s="6"/>
      <c r="B98" s="30"/>
      <c r="C98" s="8"/>
      <c r="D98" s="8"/>
      <c r="E98" s="8"/>
      <c r="F98" s="8"/>
      <c r="G98" s="8"/>
      <c r="H98" s="12"/>
      <c r="I98" s="54"/>
      <c r="J98" s="9"/>
    </row>
    <row r="99" spans="1:10" ht="18" customHeight="1" thickBot="1" x14ac:dyDescent="0.35">
      <c r="A99" s="14"/>
      <c r="B99" s="48"/>
      <c r="C99" s="49"/>
      <c r="D99" s="49"/>
      <c r="E99" s="49"/>
      <c r="F99" s="49"/>
      <c r="G99" s="50">
        <f t="shared" ref="G99" si="37">+C99*F99</f>
        <v>0</v>
      </c>
      <c r="H99" s="12"/>
      <c r="I99" s="55"/>
      <c r="J99" s="9"/>
    </row>
    <row r="100" spans="1:10" ht="5.85" customHeight="1" thickBot="1" x14ac:dyDescent="0.3">
      <c r="A100" s="6"/>
      <c r="B100" s="30"/>
      <c r="C100" s="8"/>
      <c r="D100" s="8"/>
      <c r="E100" s="8"/>
      <c r="F100" s="8"/>
      <c r="G100" s="8"/>
      <c r="H100" s="12"/>
      <c r="I100" s="54"/>
      <c r="J100" s="9"/>
    </row>
    <row r="101" spans="1:10" ht="18" customHeight="1" thickBot="1" x14ac:dyDescent="0.35">
      <c r="A101" s="14"/>
      <c r="B101" s="48"/>
      <c r="C101" s="49"/>
      <c r="D101" s="49"/>
      <c r="E101" s="49"/>
      <c r="F101" s="49"/>
      <c r="G101" s="50">
        <f t="shared" ref="G101" si="38">+C101*F101</f>
        <v>0</v>
      </c>
      <c r="H101" s="12"/>
      <c r="I101" s="55"/>
      <c r="J101" s="9"/>
    </row>
    <row r="102" spans="1:10" ht="5.85" customHeight="1" thickBot="1" x14ac:dyDescent="0.3">
      <c r="A102" s="6"/>
      <c r="B102" s="30"/>
      <c r="C102" s="8"/>
      <c r="D102" s="8"/>
      <c r="E102" s="8"/>
      <c r="F102" s="8"/>
      <c r="G102" s="8"/>
      <c r="H102" s="12"/>
      <c r="I102" s="54"/>
      <c r="J102" s="9"/>
    </row>
    <row r="103" spans="1:10" ht="18" customHeight="1" thickBot="1" x14ac:dyDescent="0.35">
      <c r="A103" s="14"/>
      <c r="B103" s="48"/>
      <c r="C103" s="49"/>
      <c r="D103" s="49"/>
      <c r="E103" s="49"/>
      <c r="F103" s="49"/>
      <c r="G103" s="50">
        <f t="shared" ref="G103" si="39">+C103*F103</f>
        <v>0</v>
      </c>
      <c r="H103" s="12"/>
      <c r="I103" s="55"/>
      <c r="J103" s="9"/>
    </row>
    <row r="104" spans="1:10" ht="5.85" customHeight="1" thickBot="1" x14ac:dyDescent="0.3">
      <c r="A104" s="14"/>
      <c r="C104" s="8"/>
      <c r="D104" s="8"/>
      <c r="E104" s="8"/>
      <c r="F104" s="8"/>
      <c r="G104" s="8"/>
      <c r="H104" s="12"/>
      <c r="I104" s="54"/>
      <c r="J104" s="9"/>
    </row>
    <row r="105" spans="1:10" ht="18" customHeight="1" thickBot="1" x14ac:dyDescent="0.35">
      <c r="A105" s="14"/>
      <c r="B105" s="51" t="s">
        <v>49</v>
      </c>
      <c r="C105" s="49">
        <f>SUM(C85:C103)</f>
        <v>0</v>
      </c>
      <c r="D105" s="37" t="s">
        <v>139</v>
      </c>
      <c r="E105" s="37"/>
      <c r="F105" s="8"/>
      <c r="G105" s="50">
        <f>SUM(G85:G103)</f>
        <v>0</v>
      </c>
      <c r="H105" s="12"/>
      <c r="I105" s="55"/>
      <c r="J105" s="9"/>
    </row>
    <row r="106" spans="1:10" ht="5.85" customHeight="1" x14ac:dyDescent="0.25">
      <c r="A106" s="14"/>
      <c r="B106" s="30"/>
      <c r="C106" s="8"/>
      <c r="D106" s="8"/>
      <c r="E106" s="8"/>
      <c r="F106" s="8"/>
      <c r="G106" s="8"/>
      <c r="H106" s="12"/>
      <c r="I106" s="54"/>
      <c r="J106" s="9"/>
    </row>
    <row r="107" spans="1:10" ht="29.25" customHeight="1" x14ac:dyDescent="0.5">
      <c r="A107" s="31" t="s">
        <v>206</v>
      </c>
      <c r="B107" s="1"/>
      <c r="C107" s="2"/>
      <c r="D107" s="2"/>
      <c r="E107" s="2"/>
      <c r="F107" s="2"/>
      <c r="G107" s="3"/>
      <c r="H107" s="4"/>
      <c r="I107" s="57"/>
      <c r="J107" s="5"/>
    </row>
    <row r="108" spans="1:10" ht="5.85" customHeight="1" thickBot="1" x14ac:dyDescent="0.3">
      <c r="A108" s="14"/>
      <c r="C108" s="8"/>
      <c r="D108" s="8"/>
      <c r="E108" s="8"/>
      <c r="F108" s="8"/>
      <c r="G108" s="8"/>
      <c r="H108" s="12"/>
      <c r="I108" s="15"/>
      <c r="J108" s="9"/>
    </row>
    <row r="109" spans="1:10" ht="18" customHeight="1" thickBot="1" x14ac:dyDescent="0.35">
      <c r="A109" s="14"/>
      <c r="B109" s="51" t="s">
        <v>5</v>
      </c>
      <c r="C109" s="49">
        <f>+C81+C53+C31</f>
        <v>0</v>
      </c>
      <c r="D109" s="8" t="s">
        <v>139</v>
      </c>
      <c r="E109" s="8"/>
      <c r="F109" s="8"/>
      <c r="G109" s="50">
        <f>+G81+G53+G31</f>
        <v>0</v>
      </c>
      <c r="H109" s="12"/>
      <c r="I109" s="58"/>
      <c r="J109" s="9"/>
    </row>
    <row r="110" spans="1:10" ht="181.5" customHeight="1" x14ac:dyDescent="0.25">
      <c r="A110" s="6"/>
      <c r="B110" s="7"/>
      <c r="C110" s="8"/>
      <c r="D110" s="8"/>
      <c r="E110" s="8"/>
      <c r="F110" s="8"/>
      <c r="G110" s="8"/>
      <c r="H110" s="7"/>
      <c r="I110" s="7"/>
      <c r="J110" s="9"/>
    </row>
    <row r="111" spans="1:10" ht="12.75" customHeight="1" x14ac:dyDescent="0.25">
      <c r="A111" s="16" t="s">
        <v>6</v>
      </c>
      <c r="B111" s="17"/>
      <c r="C111" s="18"/>
      <c r="D111" s="18"/>
      <c r="E111" s="18"/>
      <c r="F111" s="18"/>
      <c r="G111" s="18"/>
      <c r="H111" s="17"/>
      <c r="I111" s="17"/>
      <c r="J111" s="9"/>
    </row>
    <row r="112" spans="1:10" ht="46.5" customHeight="1" x14ac:dyDescent="0.25">
      <c r="A112" s="19"/>
      <c r="B112" s="20"/>
      <c r="C112" s="21"/>
      <c r="D112" s="21"/>
      <c r="E112" s="21"/>
      <c r="F112" s="21"/>
      <c r="G112" s="21"/>
      <c r="H112" s="20"/>
      <c r="I112" s="20"/>
      <c r="J112" s="22" t="s">
        <v>7</v>
      </c>
    </row>
    <row r="113" spans="1:10" ht="2.25" customHeight="1" x14ac:dyDescent="0.25">
      <c r="A113" s="23"/>
      <c r="B113" s="24"/>
      <c r="C113" s="25"/>
      <c r="D113" s="25"/>
      <c r="E113" s="25"/>
      <c r="F113" s="25"/>
      <c r="G113" s="25"/>
      <c r="H113" s="24"/>
      <c r="I113" s="24"/>
      <c r="J113" s="26"/>
    </row>
  </sheetData>
  <sheetProtection selectLockedCells="1"/>
  <pageMargins left="0.70866141732283472" right="0.70866141732283472" top="0.43307086614173229" bottom="0.27559055118110237" header="0.31496062992125984" footer="0.31496062992125984"/>
  <pageSetup paperSize="9" scale="5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8"/>
  <sheetViews>
    <sheetView view="pageLayout" zoomScale="70" zoomScaleNormal="150" zoomScalePageLayoutView="70" workbookViewId="0">
      <selection activeCell="E29" sqref="E29"/>
    </sheetView>
  </sheetViews>
  <sheetFormatPr baseColWidth="10" defaultColWidth="0" defaultRowHeight="15.75" x14ac:dyDescent="0.25"/>
  <cols>
    <col min="1" max="1" width="3" style="27" customWidth="1"/>
    <col min="2" max="2" width="46.85546875" customWidth="1"/>
    <col min="3" max="3" width="15.28515625" style="28" customWidth="1"/>
    <col min="4" max="4" width="7.7109375" style="28" customWidth="1"/>
    <col min="5" max="6" width="15.28515625" style="28" customWidth="1"/>
    <col min="7" max="7" width="15.7109375" style="28" customWidth="1"/>
    <col min="8" max="8" width="0.85546875" customWidth="1"/>
    <col min="9" max="9" width="46.140625" customWidth="1"/>
    <col min="10" max="10" width="0.85546875" customWidth="1"/>
    <col min="11" max="11" width="3.7109375" customWidth="1"/>
    <col min="260" max="260" width="4.42578125" customWidth="1"/>
    <col min="261" max="261" width="55.42578125" customWidth="1"/>
    <col min="262" max="262" width="15.28515625" customWidth="1"/>
    <col min="263" max="263" width="15.7109375" customWidth="1"/>
    <col min="264" max="264" width="5.85546875" customWidth="1"/>
    <col min="265" max="265" width="37.42578125" customWidth="1"/>
    <col min="266" max="267" width="3.7109375" customWidth="1"/>
    <col min="516" max="516" width="4.42578125" customWidth="1"/>
    <col min="517" max="517" width="55.42578125" customWidth="1"/>
    <col min="518" max="518" width="15.28515625" customWidth="1"/>
    <col min="519" max="519" width="15.7109375" customWidth="1"/>
    <col min="520" max="520" width="5.85546875" customWidth="1"/>
    <col min="521" max="521" width="37.42578125" customWidth="1"/>
    <col min="522" max="523" width="3.7109375" customWidth="1"/>
    <col min="772" max="772" width="4.42578125" customWidth="1"/>
    <col min="773" max="773" width="55.42578125" customWidth="1"/>
    <col min="774" max="774" width="15.28515625" customWidth="1"/>
    <col min="775" max="775" width="15.7109375" customWidth="1"/>
    <col min="776" max="776" width="5.85546875" customWidth="1"/>
    <col min="777" max="777" width="37.42578125" customWidth="1"/>
    <col min="778" max="779" width="3.7109375" customWidth="1"/>
    <col min="1028" max="1028" width="4.42578125" customWidth="1"/>
    <col min="1029" max="1029" width="55.42578125" customWidth="1"/>
    <col min="1030" max="1030" width="15.28515625" customWidth="1"/>
    <col min="1031" max="1031" width="15.7109375" customWidth="1"/>
    <col min="1032" max="1032" width="5.85546875" customWidth="1"/>
    <col min="1033" max="1033" width="37.42578125" customWidth="1"/>
    <col min="1034" max="1035" width="3.7109375" customWidth="1"/>
    <col min="1284" max="1284" width="4.42578125" customWidth="1"/>
    <col min="1285" max="1285" width="55.42578125" customWidth="1"/>
    <col min="1286" max="1286" width="15.28515625" customWidth="1"/>
    <col min="1287" max="1287" width="15.7109375" customWidth="1"/>
    <col min="1288" max="1288" width="5.85546875" customWidth="1"/>
    <col min="1289" max="1289" width="37.42578125" customWidth="1"/>
    <col min="1290" max="1291" width="3.7109375" customWidth="1"/>
    <col min="1540" max="1540" width="4.42578125" customWidth="1"/>
    <col min="1541" max="1541" width="55.42578125" customWidth="1"/>
    <col min="1542" max="1542" width="15.28515625" customWidth="1"/>
    <col min="1543" max="1543" width="15.7109375" customWidth="1"/>
    <col min="1544" max="1544" width="5.85546875" customWidth="1"/>
    <col min="1545" max="1545" width="37.42578125" customWidth="1"/>
    <col min="1546" max="1547" width="3.7109375" customWidth="1"/>
    <col min="1796" max="1796" width="4.42578125" customWidth="1"/>
    <col min="1797" max="1797" width="55.42578125" customWidth="1"/>
    <col min="1798" max="1798" width="15.28515625" customWidth="1"/>
    <col min="1799" max="1799" width="15.7109375" customWidth="1"/>
    <col min="1800" max="1800" width="5.85546875" customWidth="1"/>
    <col min="1801" max="1801" width="37.42578125" customWidth="1"/>
    <col min="1802" max="1803" width="3.7109375" customWidth="1"/>
    <col min="2052" max="2052" width="4.42578125" customWidth="1"/>
    <col min="2053" max="2053" width="55.42578125" customWidth="1"/>
    <col min="2054" max="2054" width="15.28515625" customWidth="1"/>
    <col min="2055" max="2055" width="15.7109375" customWidth="1"/>
    <col min="2056" max="2056" width="5.85546875" customWidth="1"/>
    <col min="2057" max="2057" width="37.42578125" customWidth="1"/>
    <col min="2058" max="2059" width="3.7109375" customWidth="1"/>
    <col min="2308" max="2308" width="4.42578125" customWidth="1"/>
    <col min="2309" max="2309" width="55.42578125" customWidth="1"/>
    <col min="2310" max="2310" width="15.28515625" customWidth="1"/>
    <col min="2311" max="2311" width="15.7109375" customWidth="1"/>
    <col min="2312" max="2312" width="5.85546875" customWidth="1"/>
    <col min="2313" max="2313" width="37.42578125" customWidth="1"/>
    <col min="2314" max="2315" width="3.7109375" customWidth="1"/>
    <col min="2564" max="2564" width="4.42578125" customWidth="1"/>
    <col min="2565" max="2565" width="55.42578125" customWidth="1"/>
    <col min="2566" max="2566" width="15.28515625" customWidth="1"/>
    <col min="2567" max="2567" width="15.7109375" customWidth="1"/>
    <col min="2568" max="2568" width="5.85546875" customWidth="1"/>
    <col min="2569" max="2569" width="37.42578125" customWidth="1"/>
    <col min="2570" max="2571" width="3.7109375" customWidth="1"/>
    <col min="2820" max="2820" width="4.42578125" customWidth="1"/>
    <col min="2821" max="2821" width="55.42578125" customWidth="1"/>
    <col min="2822" max="2822" width="15.28515625" customWidth="1"/>
    <col min="2823" max="2823" width="15.7109375" customWidth="1"/>
    <col min="2824" max="2824" width="5.85546875" customWidth="1"/>
    <col min="2825" max="2825" width="37.42578125" customWidth="1"/>
    <col min="2826" max="2827" width="3.7109375" customWidth="1"/>
    <col min="3076" max="3076" width="4.42578125" customWidth="1"/>
    <col min="3077" max="3077" width="55.42578125" customWidth="1"/>
    <col min="3078" max="3078" width="15.28515625" customWidth="1"/>
    <col min="3079" max="3079" width="15.7109375" customWidth="1"/>
    <col min="3080" max="3080" width="5.85546875" customWidth="1"/>
    <col min="3081" max="3081" width="37.42578125" customWidth="1"/>
    <col min="3082" max="3083" width="3.7109375" customWidth="1"/>
    <col min="3332" max="3332" width="4.42578125" customWidth="1"/>
    <col min="3333" max="3333" width="55.42578125" customWidth="1"/>
    <col min="3334" max="3334" width="15.28515625" customWidth="1"/>
    <col min="3335" max="3335" width="15.7109375" customWidth="1"/>
    <col min="3336" max="3336" width="5.85546875" customWidth="1"/>
    <col min="3337" max="3337" width="37.42578125" customWidth="1"/>
    <col min="3338" max="3339" width="3.7109375" customWidth="1"/>
    <col min="3588" max="3588" width="4.42578125" customWidth="1"/>
    <col min="3589" max="3589" width="55.42578125" customWidth="1"/>
    <col min="3590" max="3590" width="15.28515625" customWidth="1"/>
    <col min="3591" max="3591" width="15.7109375" customWidth="1"/>
    <col min="3592" max="3592" width="5.85546875" customWidth="1"/>
    <col min="3593" max="3593" width="37.42578125" customWidth="1"/>
    <col min="3594" max="3595" width="3.7109375" customWidth="1"/>
    <col min="3844" max="3844" width="4.42578125" customWidth="1"/>
    <col min="3845" max="3845" width="55.42578125" customWidth="1"/>
    <col min="3846" max="3846" width="15.28515625" customWidth="1"/>
    <col min="3847" max="3847" width="15.7109375" customWidth="1"/>
    <col min="3848" max="3848" width="5.85546875" customWidth="1"/>
    <col min="3849" max="3849" width="37.42578125" customWidth="1"/>
    <col min="3850" max="3851" width="3.7109375" customWidth="1"/>
    <col min="4100" max="4100" width="4.42578125" customWidth="1"/>
    <col min="4101" max="4101" width="55.42578125" customWidth="1"/>
    <col min="4102" max="4102" width="15.28515625" customWidth="1"/>
    <col min="4103" max="4103" width="15.7109375" customWidth="1"/>
    <col min="4104" max="4104" width="5.85546875" customWidth="1"/>
    <col min="4105" max="4105" width="37.42578125" customWidth="1"/>
    <col min="4106" max="4107" width="3.7109375" customWidth="1"/>
    <col min="4356" max="4356" width="4.42578125" customWidth="1"/>
    <col min="4357" max="4357" width="55.42578125" customWidth="1"/>
    <col min="4358" max="4358" width="15.28515625" customWidth="1"/>
    <col min="4359" max="4359" width="15.7109375" customWidth="1"/>
    <col min="4360" max="4360" width="5.85546875" customWidth="1"/>
    <col min="4361" max="4361" width="37.42578125" customWidth="1"/>
    <col min="4362" max="4363" width="3.7109375" customWidth="1"/>
    <col min="4612" max="4612" width="4.42578125" customWidth="1"/>
    <col min="4613" max="4613" width="55.42578125" customWidth="1"/>
    <col min="4614" max="4614" width="15.28515625" customWidth="1"/>
    <col min="4615" max="4615" width="15.7109375" customWidth="1"/>
    <col min="4616" max="4616" width="5.85546875" customWidth="1"/>
    <col min="4617" max="4617" width="37.42578125" customWidth="1"/>
    <col min="4618" max="4619" width="3.7109375" customWidth="1"/>
    <col min="4868" max="4868" width="4.42578125" customWidth="1"/>
    <col min="4869" max="4869" width="55.42578125" customWidth="1"/>
    <col min="4870" max="4870" width="15.28515625" customWidth="1"/>
    <col min="4871" max="4871" width="15.7109375" customWidth="1"/>
    <col min="4872" max="4872" width="5.85546875" customWidth="1"/>
    <col min="4873" max="4873" width="37.42578125" customWidth="1"/>
    <col min="4874" max="4875" width="3.7109375" customWidth="1"/>
    <col min="5124" max="5124" width="4.42578125" customWidth="1"/>
    <col min="5125" max="5125" width="55.42578125" customWidth="1"/>
    <col min="5126" max="5126" width="15.28515625" customWidth="1"/>
    <col min="5127" max="5127" width="15.7109375" customWidth="1"/>
    <col min="5128" max="5128" width="5.85546875" customWidth="1"/>
    <col min="5129" max="5129" width="37.42578125" customWidth="1"/>
    <col min="5130" max="5131" width="3.7109375" customWidth="1"/>
    <col min="5380" max="5380" width="4.42578125" customWidth="1"/>
    <col min="5381" max="5381" width="55.42578125" customWidth="1"/>
    <col min="5382" max="5382" width="15.28515625" customWidth="1"/>
    <col min="5383" max="5383" width="15.7109375" customWidth="1"/>
    <col min="5384" max="5384" width="5.85546875" customWidth="1"/>
    <col min="5385" max="5385" width="37.42578125" customWidth="1"/>
    <col min="5386" max="5387" width="3.7109375" customWidth="1"/>
    <col min="5636" max="5636" width="4.42578125" customWidth="1"/>
    <col min="5637" max="5637" width="55.42578125" customWidth="1"/>
    <col min="5638" max="5638" width="15.28515625" customWidth="1"/>
    <col min="5639" max="5639" width="15.7109375" customWidth="1"/>
    <col min="5640" max="5640" width="5.85546875" customWidth="1"/>
    <col min="5641" max="5641" width="37.42578125" customWidth="1"/>
    <col min="5642" max="5643" width="3.7109375" customWidth="1"/>
    <col min="5892" max="5892" width="4.42578125" customWidth="1"/>
    <col min="5893" max="5893" width="55.42578125" customWidth="1"/>
    <col min="5894" max="5894" width="15.28515625" customWidth="1"/>
    <col min="5895" max="5895" width="15.7109375" customWidth="1"/>
    <col min="5896" max="5896" width="5.85546875" customWidth="1"/>
    <col min="5897" max="5897" width="37.42578125" customWidth="1"/>
    <col min="5898" max="5899" width="3.7109375" customWidth="1"/>
    <col min="6148" max="6148" width="4.42578125" customWidth="1"/>
    <col min="6149" max="6149" width="55.42578125" customWidth="1"/>
    <col min="6150" max="6150" width="15.28515625" customWidth="1"/>
    <col min="6151" max="6151" width="15.7109375" customWidth="1"/>
    <col min="6152" max="6152" width="5.85546875" customWidth="1"/>
    <col min="6153" max="6153" width="37.42578125" customWidth="1"/>
    <col min="6154" max="6155" width="3.7109375" customWidth="1"/>
    <col min="6404" max="6404" width="4.42578125" customWidth="1"/>
    <col min="6405" max="6405" width="55.42578125" customWidth="1"/>
    <col min="6406" max="6406" width="15.28515625" customWidth="1"/>
    <col min="6407" max="6407" width="15.7109375" customWidth="1"/>
    <col min="6408" max="6408" width="5.85546875" customWidth="1"/>
    <col min="6409" max="6409" width="37.42578125" customWidth="1"/>
    <col min="6410" max="6411" width="3.7109375" customWidth="1"/>
    <col min="6660" max="6660" width="4.42578125" customWidth="1"/>
    <col min="6661" max="6661" width="55.42578125" customWidth="1"/>
    <col min="6662" max="6662" width="15.28515625" customWidth="1"/>
    <col min="6663" max="6663" width="15.7109375" customWidth="1"/>
    <col min="6664" max="6664" width="5.85546875" customWidth="1"/>
    <col min="6665" max="6665" width="37.42578125" customWidth="1"/>
    <col min="6666" max="6667" width="3.7109375" customWidth="1"/>
    <col min="6916" max="6916" width="4.42578125" customWidth="1"/>
    <col min="6917" max="6917" width="55.42578125" customWidth="1"/>
    <col min="6918" max="6918" width="15.28515625" customWidth="1"/>
    <col min="6919" max="6919" width="15.7109375" customWidth="1"/>
    <col min="6920" max="6920" width="5.85546875" customWidth="1"/>
    <col min="6921" max="6921" width="37.42578125" customWidth="1"/>
    <col min="6922" max="6923" width="3.7109375" customWidth="1"/>
    <col min="7172" max="7172" width="4.42578125" customWidth="1"/>
    <col min="7173" max="7173" width="55.42578125" customWidth="1"/>
    <col min="7174" max="7174" width="15.28515625" customWidth="1"/>
    <col min="7175" max="7175" width="15.7109375" customWidth="1"/>
    <col min="7176" max="7176" width="5.85546875" customWidth="1"/>
    <col min="7177" max="7177" width="37.42578125" customWidth="1"/>
    <col min="7178" max="7179" width="3.7109375" customWidth="1"/>
    <col min="7428" max="7428" width="4.42578125" customWidth="1"/>
    <col min="7429" max="7429" width="55.42578125" customWidth="1"/>
    <col min="7430" max="7430" width="15.28515625" customWidth="1"/>
    <col min="7431" max="7431" width="15.7109375" customWidth="1"/>
    <col min="7432" max="7432" width="5.85546875" customWidth="1"/>
    <col min="7433" max="7433" width="37.42578125" customWidth="1"/>
    <col min="7434" max="7435" width="3.7109375" customWidth="1"/>
    <col min="7684" max="7684" width="4.42578125" customWidth="1"/>
    <col min="7685" max="7685" width="55.42578125" customWidth="1"/>
    <col min="7686" max="7686" width="15.28515625" customWidth="1"/>
    <col min="7687" max="7687" width="15.7109375" customWidth="1"/>
    <col min="7688" max="7688" width="5.85546875" customWidth="1"/>
    <col min="7689" max="7689" width="37.42578125" customWidth="1"/>
    <col min="7690" max="7691" width="3.7109375" customWidth="1"/>
    <col min="7940" max="7940" width="4.42578125" customWidth="1"/>
    <col min="7941" max="7941" width="55.42578125" customWidth="1"/>
    <col min="7942" max="7942" width="15.28515625" customWidth="1"/>
    <col min="7943" max="7943" width="15.7109375" customWidth="1"/>
    <col min="7944" max="7944" width="5.85546875" customWidth="1"/>
    <col min="7945" max="7945" width="37.42578125" customWidth="1"/>
    <col min="7946" max="7947" width="3.7109375" customWidth="1"/>
    <col min="8196" max="8196" width="4.42578125" customWidth="1"/>
    <col min="8197" max="8197" width="55.42578125" customWidth="1"/>
    <col min="8198" max="8198" width="15.28515625" customWidth="1"/>
    <col min="8199" max="8199" width="15.7109375" customWidth="1"/>
    <col min="8200" max="8200" width="5.85546875" customWidth="1"/>
    <col min="8201" max="8201" width="37.42578125" customWidth="1"/>
    <col min="8202" max="8203" width="3.7109375" customWidth="1"/>
    <col min="8452" max="8452" width="4.42578125" customWidth="1"/>
    <col min="8453" max="8453" width="55.42578125" customWidth="1"/>
    <col min="8454" max="8454" width="15.28515625" customWidth="1"/>
    <col min="8455" max="8455" width="15.7109375" customWidth="1"/>
    <col min="8456" max="8456" width="5.85546875" customWidth="1"/>
    <col min="8457" max="8457" width="37.42578125" customWidth="1"/>
    <col min="8458" max="8459" width="3.7109375" customWidth="1"/>
    <col min="8708" max="8708" width="4.42578125" customWidth="1"/>
    <col min="8709" max="8709" width="55.42578125" customWidth="1"/>
    <col min="8710" max="8710" width="15.28515625" customWidth="1"/>
    <col min="8711" max="8711" width="15.7109375" customWidth="1"/>
    <col min="8712" max="8712" width="5.85546875" customWidth="1"/>
    <col min="8713" max="8713" width="37.42578125" customWidth="1"/>
    <col min="8714" max="8715" width="3.7109375" customWidth="1"/>
    <col min="8964" max="8964" width="4.42578125" customWidth="1"/>
    <col min="8965" max="8965" width="55.42578125" customWidth="1"/>
    <col min="8966" max="8966" width="15.28515625" customWidth="1"/>
    <col min="8967" max="8967" width="15.7109375" customWidth="1"/>
    <col min="8968" max="8968" width="5.85546875" customWidth="1"/>
    <col min="8969" max="8969" width="37.42578125" customWidth="1"/>
    <col min="8970" max="8971" width="3.7109375" customWidth="1"/>
    <col min="9220" max="9220" width="4.42578125" customWidth="1"/>
    <col min="9221" max="9221" width="55.42578125" customWidth="1"/>
    <col min="9222" max="9222" width="15.28515625" customWidth="1"/>
    <col min="9223" max="9223" width="15.7109375" customWidth="1"/>
    <col min="9224" max="9224" width="5.85546875" customWidth="1"/>
    <col min="9225" max="9225" width="37.42578125" customWidth="1"/>
    <col min="9226" max="9227" width="3.7109375" customWidth="1"/>
    <col min="9476" max="9476" width="4.42578125" customWidth="1"/>
    <col min="9477" max="9477" width="55.42578125" customWidth="1"/>
    <col min="9478" max="9478" width="15.28515625" customWidth="1"/>
    <col min="9479" max="9479" width="15.7109375" customWidth="1"/>
    <col min="9480" max="9480" width="5.85546875" customWidth="1"/>
    <col min="9481" max="9481" width="37.42578125" customWidth="1"/>
    <col min="9482" max="9483" width="3.7109375" customWidth="1"/>
    <col min="9732" max="9732" width="4.42578125" customWidth="1"/>
    <col min="9733" max="9733" width="55.42578125" customWidth="1"/>
    <col min="9734" max="9734" width="15.28515625" customWidth="1"/>
    <col min="9735" max="9735" width="15.7109375" customWidth="1"/>
    <col min="9736" max="9736" width="5.85546875" customWidth="1"/>
    <col min="9737" max="9737" width="37.42578125" customWidth="1"/>
    <col min="9738" max="9739" width="3.7109375" customWidth="1"/>
    <col min="9988" max="9988" width="4.42578125" customWidth="1"/>
    <col min="9989" max="9989" width="55.42578125" customWidth="1"/>
    <col min="9990" max="9990" width="15.28515625" customWidth="1"/>
    <col min="9991" max="9991" width="15.7109375" customWidth="1"/>
    <col min="9992" max="9992" width="5.85546875" customWidth="1"/>
    <col min="9993" max="9993" width="37.42578125" customWidth="1"/>
    <col min="9994" max="9995" width="3.7109375" customWidth="1"/>
    <col min="10244" max="10244" width="4.42578125" customWidth="1"/>
    <col min="10245" max="10245" width="55.42578125" customWidth="1"/>
    <col min="10246" max="10246" width="15.28515625" customWidth="1"/>
    <col min="10247" max="10247" width="15.7109375" customWidth="1"/>
    <col min="10248" max="10248" width="5.85546875" customWidth="1"/>
    <col min="10249" max="10249" width="37.42578125" customWidth="1"/>
    <col min="10250" max="10251" width="3.7109375" customWidth="1"/>
    <col min="10500" max="10500" width="4.42578125" customWidth="1"/>
    <col min="10501" max="10501" width="55.42578125" customWidth="1"/>
    <col min="10502" max="10502" width="15.28515625" customWidth="1"/>
    <col min="10503" max="10503" width="15.7109375" customWidth="1"/>
    <col min="10504" max="10504" width="5.85546875" customWidth="1"/>
    <col min="10505" max="10505" width="37.42578125" customWidth="1"/>
    <col min="10506" max="10507" width="3.7109375" customWidth="1"/>
    <col min="10756" max="10756" width="4.42578125" customWidth="1"/>
    <col min="10757" max="10757" width="55.42578125" customWidth="1"/>
    <col min="10758" max="10758" width="15.28515625" customWidth="1"/>
    <col min="10759" max="10759" width="15.7109375" customWidth="1"/>
    <col min="10760" max="10760" width="5.85546875" customWidth="1"/>
    <col min="10761" max="10761" width="37.42578125" customWidth="1"/>
    <col min="10762" max="10763" width="3.7109375" customWidth="1"/>
    <col min="11012" max="11012" width="4.42578125" customWidth="1"/>
    <col min="11013" max="11013" width="55.42578125" customWidth="1"/>
    <col min="11014" max="11014" width="15.28515625" customWidth="1"/>
    <col min="11015" max="11015" width="15.7109375" customWidth="1"/>
    <col min="11016" max="11016" width="5.85546875" customWidth="1"/>
    <col min="11017" max="11017" width="37.42578125" customWidth="1"/>
    <col min="11018" max="11019" width="3.7109375" customWidth="1"/>
    <col min="11268" max="11268" width="4.42578125" customWidth="1"/>
    <col min="11269" max="11269" width="55.42578125" customWidth="1"/>
    <col min="11270" max="11270" width="15.28515625" customWidth="1"/>
    <col min="11271" max="11271" width="15.7109375" customWidth="1"/>
    <col min="11272" max="11272" width="5.85546875" customWidth="1"/>
    <col min="11273" max="11273" width="37.42578125" customWidth="1"/>
    <col min="11274" max="11275" width="3.7109375" customWidth="1"/>
    <col min="11524" max="11524" width="4.42578125" customWidth="1"/>
    <col min="11525" max="11525" width="55.42578125" customWidth="1"/>
    <col min="11526" max="11526" width="15.28515625" customWidth="1"/>
    <col min="11527" max="11527" width="15.7109375" customWidth="1"/>
    <col min="11528" max="11528" width="5.85546875" customWidth="1"/>
    <col min="11529" max="11529" width="37.42578125" customWidth="1"/>
    <col min="11530" max="11531" width="3.7109375" customWidth="1"/>
    <col min="11780" max="11780" width="4.42578125" customWidth="1"/>
    <col min="11781" max="11781" width="55.42578125" customWidth="1"/>
    <col min="11782" max="11782" width="15.28515625" customWidth="1"/>
    <col min="11783" max="11783" width="15.7109375" customWidth="1"/>
    <col min="11784" max="11784" width="5.85546875" customWidth="1"/>
    <col min="11785" max="11785" width="37.42578125" customWidth="1"/>
    <col min="11786" max="11787" width="3.7109375" customWidth="1"/>
    <col min="12036" max="12036" width="4.42578125" customWidth="1"/>
    <col min="12037" max="12037" width="55.42578125" customWidth="1"/>
    <col min="12038" max="12038" width="15.28515625" customWidth="1"/>
    <col min="12039" max="12039" width="15.7109375" customWidth="1"/>
    <col min="12040" max="12040" width="5.85546875" customWidth="1"/>
    <col min="12041" max="12041" width="37.42578125" customWidth="1"/>
    <col min="12042" max="12043" width="3.7109375" customWidth="1"/>
    <col min="12292" max="12292" width="4.42578125" customWidth="1"/>
    <col min="12293" max="12293" width="55.42578125" customWidth="1"/>
    <col min="12294" max="12294" width="15.28515625" customWidth="1"/>
    <col min="12295" max="12295" width="15.7109375" customWidth="1"/>
    <col min="12296" max="12296" width="5.85546875" customWidth="1"/>
    <col min="12297" max="12297" width="37.42578125" customWidth="1"/>
    <col min="12298" max="12299" width="3.7109375" customWidth="1"/>
    <col min="12548" max="12548" width="4.42578125" customWidth="1"/>
    <col min="12549" max="12549" width="55.42578125" customWidth="1"/>
    <col min="12550" max="12550" width="15.28515625" customWidth="1"/>
    <col min="12551" max="12551" width="15.7109375" customWidth="1"/>
    <col min="12552" max="12552" width="5.85546875" customWidth="1"/>
    <col min="12553" max="12553" width="37.42578125" customWidth="1"/>
    <col min="12554" max="12555" width="3.7109375" customWidth="1"/>
    <col min="12804" max="12804" width="4.42578125" customWidth="1"/>
    <col min="12805" max="12805" width="55.42578125" customWidth="1"/>
    <col min="12806" max="12806" width="15.28515625" customWidth="1"/>
    <col min="12807" max="12807" width="15.7109375" customWidth="1"/>
    <col min="12808" max="12808" width="5.85546875" customWidth="1"/>
    <col min="12809" max="12809" width="37.42578125" customWidth="1"/>
    <col min="12810" max="12811" width="3.7109375" customWidth="1"/>
    <col min="13060" max="13060" width="4.42578125" customWidth="1"/>
    <col min="13061" max="13061" width="55.42578125" customWidth="1"/>
    <col min="13062" max="13062" width="15.28515625" customWidth="1"/>
    <col min="13063" max="13063" width="15.7109375" customWidth="1"/>
    <col min="13064" max="13064" width="5.85546875" customWidth="1"/>
    <col min="13065" max="13065" width="37.42578125" customWidth="1"/>
    <col min="13066" max="13067" width="3.7109375" customWidth="1"/>
    <col min="13316" max="13316" width="4.42578125" customWidth="1"/>
    <col min="13317" max="13317" width="55.42578125" customWidth="1"/>
    <col min="13318" max="13318" width="15.28515625" customWidth="1"/>
    <col min="13319" max="13319" width="15.7109375" customWidth="1"/>
    <col min="13320" max="13320" width="5.85546875" customWidth="1"/>
    <col min="13321" max="13321" width="37.42578125" customWidth="1"/>
    <col min="13322" max="13323" width="3.7109375" customWidth="1"/>
    <col min="13572" max="13572" width="4.42578125" customWidth="1"/>
    <col min="13573" max="13573" width="55.42578125" customWidth="1"/>
    <col min="13574" max="13574" width="15.28515625" customWidth="1"/>
    <col min="13575" max="13575" width="15.7109375" customWidth="1"/>
    <col min="13576" max="13576" width="5.85546875" customWidth="1"/>
    <col min="13577" max="13577" width="37.42578125" customWidth="1"/>
    <col min="13578" max="13579" width="3.7109375" customWidth="1"/>
    <col min="13828" max="13828" width="4.42578125" customWidth="1"/>
    <col min="13829" max="13829" width="55.42578125" customWidth="1"/>
    <col min="13830" max="13830" width="15.28515625" customWidth="1"/>
    <col min="13831" max="13831" width="15.7109375" customWidth="1"/>
    <col min="13832" max="13832" width="5.85546875" customWidth="1"/>
    <col min="13833" max="13833" width="37.42578125" customWidth="1"/>
    <col min="13834" max="13835" width="3.7109375" customWidth="1"/>
    <col min="14084" max="14084" width="4.42578125" customWidth="1"/>
    <col min="14085" max="14085" width="55.42578125" customWidth="1"/>
    <col min="14086" max="14086" width="15.28515625" customWidth="1"/>
    <col min="14087" max="14087" width="15.7109375" customWidth="1"/>
    <col min="14088" max="14088" width="5.85546875" customWidth="1"/>
    <col min="14089" max="14089" width="37.42578125" customWidth="1"/>
    <col min="14090" max="14091" width="3.7109375" customWidth="1"/>
    <col min="14340" max="14340" width="4.42578125" customWidth="1"/>
    <col min="14341" max="14341" width="55.42578125" customWidth="1"/>
    <col min="14342" max="14342" width="15.28515625" customWidth="1"/>
    <col min="14343" max="14343" width="15.7109375" customWidth="1"/>
    <col min="14344" max="14344" width="5.85546875" customWidth="1"/>
    <col min="14345" max="14345" width="37.42578125" customWidth="1"/>
    <col min="14346" max="14347" width="3.7109375" customWidth="1"/>
    <col min="14596" max="14596" width="4.42578125" customWidth="1"/>
    <col min="14597" max="14597" width="55.42578125" customWidth="1"/>
    <col min="14598" max="14598" width="15.28515625" customWidth="1"/>
    <col min="14599" max="14599" width="15.7109375" customWidth="1"/>
    <col min="14600" max="14600" width="5.85546875" customWidth="1"/>
    <col min="14601" max="14601" width="37.42578125" customWidth="1"/>
    <col min="14602" max="14603" width="3.7109375" customWidth="1"/>
    <col min="14852" max="14852" width="4.42578125" customWidth="1"/>
    <col min="14853" max="14853" width="55.42578125" customWidth="1"/>
    <col min="14854" max="14854" width="15.28515625" customWidth="1"/>
    <col min="14855" max="14855" width="15.7109375" customWidth="1"/>
    <col min="14856" max="14856" width="5.85546875" customWidth="1"/>
    <col min="14857" max="14857" width="37.42578125" customWidth="1"/>
    <col min="14858" max="14859" width="3.7109375" customWidth="1"/>
    <col min="15108" max="15108" width="4.42578125" customWidth="1"/>
    <col min="15109" max="15109" width="55.42578125" customWidth="1"/>
    <col min="15110" max="15110" width="15.28515625" customWidth="1"/>
    <col min="15111" max="15111" width="15.7109375" customWidth="1"/>
    <col min="15112" max="15112" width="5.85546875" customWidth="1"/>
    <col min="15113" max="15113" width="37.42578125" customWidth="1"/>
    <col min="15114" max="15115" width="3.7109375" customWidth="1"/>
    <col min="15364" max="15364" width="4.42578125" customWidth="1"/>
    <col min="15365" max="15365" width="55.42578125" customWidth="1"/>
    <col min="15366" max="15366" width="15.28515625" customWidth="1"/>
    <col min="15367" max="15367" width="15.7109375" customWidth="1"/>
    <col min="15368" max="15368" width="5.85546875" customWidth="1"/>
    <col min="15369" max="15369" width="37.42578125" customWidth="1"/>
    <col min="15370" max="15371" width="3.7109375" customWidth="1"/>
    <col min="15620" max="15620" width="4.42578125" customWidth="1"/>
    <col min="15621" max="15621" width="55.42578125" customWidth="1"/>
    <col min="15622" max="15622" width="15.28515625" customWidth="1"/>
    <col min="15623" max="15623" width="15.7109375" customWidth="1"/>
    <col min="15624" max="15624" width="5.85546875" customWidth="1"/>
    <col min="15625" max="15625" width="37.42578125" customWidth="1"/>
    <col min="15626" max="15627" width="3.7109375" customWidth="1"/>
    <col min="15876" max="15876" width="4.42578125" customWidth="1"/>
    <col min="15877" max="15877" width="55.42578125" customWidth="1"/>
    <col min="15878" max="15878" width="15.28515625" customWidth="1"/>
    <col min="15879" max="15879" width="15.7109375" customWidth="1"/>
    <col min="15880" max="15880" width="5.85546875" customWidth="1"/>
    <col min="15881" max="15881" width="37.42578125" customWidth="1"/>
    <col min="15882" max="15883" width="3.7109375" customWidth="1"/>
    <col min="16132" max="16132" width="4.42578125" customWidth="1"/>
    <col min="16133" max="16133" width="55.42578125" customWidth="1"/>
    <col min="16134" max="16134" width="15.28515625" customWidth="1"/>
    <col min="16135" max="16135" width="15.7109375" customWidth="1"/>
    <col min="16136" max="16136" width="5.85546875" customWidth="1"/>
    <col min="16137" max="16137" width="37.42578125" customWidth="1"/>
    <col min="16138" max="16139" width="3.7109375" customWidth="1"/>
  </cols>
  <sheetData>
    <row r="1" spans="1:10" ht="29.25" customHeight="1" x14ac:dyDescent="0.5">
      <c r="A1" s="31" t="s">
        <v>228</v>
      </c>
      <c r="B1" s="1"/>
      <c r="C1" s="2"/>
      <c r="D1" s="2"/>
      <c r="E1" s="2"/>
      <c r="F1" s="2"/>
      <c r="G1" s="3"/>
      <c r="H1" s="4"/>
      <c r="I1" s="4"/>
      <c r="J1" s="5"/>
    </row>
    <row r="2" spans="1:10" ht="5.85" customHeight="1" x14ac:dyDescent="0.25">
      <c r="A2" s="6"/>
      <c r="B2" s="7"/>
      <c r="C2" s="8"/>
      <c r="D2" s="8"/>
      <c r="E2" s="8"/>
      <c r="F2" s="8"/>
      <c r="G2" s="8"/>
      <c r="H2" s="7"/>
      <c r="I2" s="7"/>
      <c r="J2" s="9"/>
    </row>
    <row r="3" spans="1:10" ht="18" customHeight="1" x14ac:dyDescent="0.3">
      <c r="A3" s="6"/>
      <c r="B3" s="35" t="s">
        <v>33</v>
      </c>
      <c r="C3" s="13"/>
      <c r="D3" s="8" t="s">
        <v>32</v>
      </c>
      <c r="E3" s="37"/>
      <c r="G3" s="8"/>
      <c r="H3" s="12"/>
      <c r="I3" s="7"/>
      <c r="J3" s="9"/>
    </row>
    <row r="4" spans="1:10" ht="5.85" customHeight="1" x14ac:dyDescent="0.25">
      <c r="A4" s="6"/>
      <c r="B4" s="36"/>
      <c r="C4" s="8"/>
      <c r="E4" s="8"/>
      <c r="G4" s="8"/>
      <c r="H4" s="12"/>
      <c r="I4" s="7"/>
      <c r="J4" s="9"/>
    </row>
    <row r="5" spans="1:10" ht="18" customHeight="1" x14ac:dyDescent="0.3">
      <c r="A5" s="14"/>
      <c r="B5" s="35" t="s">
        <v>34</v>
      </c>
      <c r="C5" s="13"/>
      <c r="D5" s="8" t="s">
        <v>32</v>
      </c>
      <c r="E5" s="94" t="s">
        <v>270</v>
      </c>
      <c r="F5" s="95"/>
      <c r="G5" s="95"/>
      <c r="H5" s="96"/>
      <c r="I5" s="97"/>
      <c r="J5" s="9"/>
    </row>
    <row r="6" spans="1:10" ht="5.85" customHeight="1" x14ac:dyDescent="0.25">
      <c r="A6" s="6"/>
      <c r="B6" s="36"/>
      <c r="C6" s="8"/>
      <c r="D6" s="65"/>
      <c r="E6" s="8"/>
      <c r="F6" s="12"/>
      <c r="G6" s="7"/>
      <c r="H6" s="12"/>
      <c r="I6" s="7"/>
      <c r="J6" s="9"/>
    </row>
    <row r="7" spans="1:10" ht="18" customHeight="1" x14ac:dyDescent="0.3">
      <c r="A7" s="14"/>
      <c r="B7" s="35" t="s">
        <v>214</v>
      </c>
      <c r="C7" s="13"/>
      <c r="D7" s="65" t="s">
        <v>32</v>
      </c>
      <c r="E7" s="87" t="s">
        <v>349</v>
      </c>
      <c r="G7" s="7"/>
      <c r="H7" s="12"/>
      <c r="I7" s="7"/>
      <c r="J7" s="9"/>
    </row>
    <row r="8" spans="1:10" ht="5.85" customHeight="1" x14ac:dyDescent="0.25">
      <c r="A8" s="6"/>
      <c r="B8" s="30"/>
      <c r="C8" s="8"/>
      <c r="D8" s="8"/>
      <c r="E8" s="8"/>
      <c r="F8" s="8"/>
      <c r="G8" s="8"/>
      <c r="H8" s="12"/>
      <c r="I8" s="54"/>
      <c r="J8" s="9"/>
    </row>
    <row r="9" spans="1:10" ht="16.7" customHeight="1" x14ac:dyDescent="0.25">
      <c r="A9" s="10">
        <v>1</v>
      </c>
      <c r="B9" s="11" t="s">
        <v>229</v>
      </c>
      <c r="C9" s="64" t="s">
        <v>350</v>
      </c>
      <c r="D9" s="64" t="s">
        <v>73</v>
      </c>
      <c r="E9" s="64" t="s">
        <v>74</v>
      </c>
      <c r="F9" s="64" t="s">
        <v>233</v>
      </c>
      <c r="G9" s="64" t="s">
        <v>62</v>
      </c>
      <c r="H9" s="12"/>
      <c r="I9" s="10" t="s">
        <v>0</v>
      </c>
      <c r="J9" s="9"/>
    </row>
    <row r="10" spans="1:10" ht="5.85" customHeight="1" thickBot="1" x14ac:dyDescent="0.3">
      <c r="A10" s="14"/>
      <c r="C10" s="8"/>
      <c r="D10" s="8"/>
      <c r="E10" s="8"/>
      <c r="F10" s="8"/>
      <c r="G10" s="8"/>
      <c r="H10" s="12"/>
      <c r="I10" s="54"/>
      <c r="J10" s="9"/>
    </row>
    <row r="11" spans="1:10" ht="18" customHeight="1" thickBot="1" x14ac:dyDescent="0.35">
      <c r="A11" s="14"/>
      <c r="B11" s="48" t="s">
        <v>230</v>
      </c>
      <c r="C11" s="49"/>
      <c r="D11" s="49">
        <v>1</v>
      </c>
      <c r="E11" s="49"/>
      <c r="F11" s="49">
        <v>8760</v>
      </c>
      <c r="G11" s="50">
        <f t="shared" ref="G11" si="0">+C11*F11</f>
        <v>0</v>
      </c>
      <c r="H11" s="12"/>
      <c r="I11" s="55"/>
      <c r="J11" s="9"/>
    </row>
    <row r="12" spans="1:10" ht="5.85" customHeight="1" thickBot="1" x14ac:dyDescent="0.3">
      <c r="A12" s="6"/>
      <c r="B12" s="30"/>
      <c r="C12" s="8"/>
      <c r="D12" s="8"/>
      <c r="E12" s="8"/>
      <c r="F12" s="8"/>
      <c r="G12" s="8"/>
      <c r="H12" s="12"/>
      <c r="I12" s="54"/>
      <c r="J12" s="9"/>
    </row>
    <row r="13" spans="1:10" ht="18" customHeight="1" thickBot="1" x14ac:dyDescent="0.35">
      <c r="A13" s="14"/>
      <c r="B13" s="48" t="s">
        <v>231</v>
      </c>
      <c r="C13" s="49"/>
      <c r="D13" s="49">
        <v>1</v>
      </c>
      <c r="E13" s="49"/>
      <c r="F13" s="49">
        <v>8760</v>
      </c>
      <c r="G13" s="50">
        <f t="shared" ref="G13" si="1">+C13*F13</f>
        <v>0</v>
      </c>
      <c r="H13" s="12"/>
      <c r="I13" s="55"/>
      <c r="J13" s="9"/>
    </row>
    <row r="14" spans="1:10" ht="5.85" customHeight="1" thickBot="1" x14ac:dyDescent="0.3">
      <c r="A14" s="6"/>
      <c r="B14" s="30"/>
      <c r="C14" s="8"/>
      <c r="D14" s="8"/>
      <c r="E14" s="8"/>
      <c r="F14" s="8"/>
      <c r="G14" s="8"/>
      <c r="H14" s="12"/>
      <c r="I14" s="54"/>
      <c r="J14" s="9"/>
    </row>
    <row r="15" spans="1:10" ht="18" customHeight="1" thickBot="1" x14ac:dyDescent="0.35">
      <c r="A15" s="14"/>
      <c r="B15" s="48" t="s">
        <v>232</v>
      </c>
      <c r="C15" s="49"/>
      <c r="D15" s="49">
        <v>1</v>
      </c>
      <c r="E15" s="49"/>
      <c r="F15" s="49">
        <v>8760</v>
      </c>
      <c r="G15" s="50">
        <f t="shared" ref="G15:G17" si="2">+C15*F15</f>
        <v>0</v>
      </c>
      <c r="H15" s="12"/>
      <c r="I15" s="55"/>
      <c r="J15" s="9"/>
    </row>
    <row r="16" spans="1:10" ht="5.85" customHeight="1" thickBot="1" x14ac:dyDescent="0.3">
      <c r="A16" s="6"/>
      <c r="B16" s="30"/>
      <c r="C16" s="8"/>
      <c r="D16" s="8"/>
      <c r="E16" s="8"/>
      <c r="F16" s="8"/>
      <c r="G16" s="8"/>
      <c r="H16" s="12"/>
      <c r="I16" s="54"/>
      <c r="J16" s="9"/>
    </row>
    <row r="17" spans="1:10" ht="18" customHeight="1" thickBot="1" x14ac:dyDescent="0.35">
      <c r="A17" s="14"/>
      <c r="B17" s="48" t="s">
        <v>134</v>
      </c>
      <c r="C17" s="49"/>
      <c r="D17" s="49">
        <v>1</v>
      </c>
      <c r="E17" s="49"/>
      <c r="F17" s="49">
        <v>8760</v>
      </c>
      <c r="G17" s="50">
        <f t="shared" si="2"/>
        <v>0</v>
      </c>
      <c r="H17" s="12"/>
      <c r="I17" s="55"/>
      <c r="J17" s="9"/>
    </row>
    <row r="18" spans="1:10" ht="5.85" customHeight="1" thickBot="1" x14ac:dyDescent="0.3">
      <c r="A18" s="6"/>
      <c r="B18" s="30"/>
      <c r="C18" s="8"/>
      <c r="D18" s="8"/>
      <c r="E18" s="8"/>
      <c r="F18" s="8"/>
      <c r="G18" s="8"/>
      <c r="H18" s="12"/>
      <c r="I18" s="54"/>
      <c r="J18" s="9"/>
    </row>
    <row r="19" spans="1:10" ht="18" customHeight="1" thickBot="1" x14ac:dyDescent="0.35">
      <c r="A19" s="14"/>
      <c r="B19" s="48" t="s">
        <v>3</v>
      </c>
      <c r="C19" s="49"/>
      <c r="D19" s="49">
        <v>1</v>
      </c>
      <c r="E19" s="49"/>
      <c r="F19" s="49">
        <v>8760</v>
      </c>
      <c r="G19" s="50">
        <f t="shared" ref="G19" si="3">+C19*F19</f>
        <v>0</v>
      </c>
      <c r="H19" s="12"/>
      <c r="I19" s="55"/>
      <c r="J19" s="9"/>
    </row>
    <row r="20" spans="1:10" ht="5.85" customHeight="1" thickBot="1" x14ac:dyDescent="0.3">
      <c r="A20" s="6"/>
      <c r="B20" s="30"/>
      <c r="C20" s="8"/>
      <c r="D20" s="8"/>
      <c r="E20" s="8"/>
      <c r="F20" s="8"/>
      <c r="G20" s="8"/>
      <c r="H20" s="12"/>
      <c r="I20" s="54"/>
      <c r="J20" s="9"/>
    </row>
    <row r="21" spans="1:10" ht="18" customHeight="1" thickBot="1" x14ac:dyDescent="0.35">
      <c r="A21" s="14"/>
      <c r="B21" s="48" t="s">
        <v>135</v>
      </c>
      <c r="C21" s="49"/>
      <c r="D21" s="49">
        <v>1</v>
      </c>
      <c r="E21" s="49"/>
      <c r="F21" s="49">
        <v>8760</v>
      </c>
      <c r="G21" s="50">
        <f t="shared" ref="G21" si="4">+C21*F21</f>
        <v>0</v>
      </c>
      <c r="H21" s="12"/>
      <c r="I21" s="55"/>
      <c r="J21" s="9"/>
    </row>
    <row r="22" spans="1:10" ht="5.85" customHeight="1" thickBot="1" x14ac:dyDescent="0.3">
      <c r="A22" s="6"/>
      <c r="B22" s="30"/>
      <c r="C22" s="8"/>
      <c r="D22" s="8"/>
      <c r="E22" s="8"/>
      <c r="F22" s="8"/>
      <c r="G22" s="8"/>
      <c r="H22" s="12"/>
      <c r="I22" s="54"/>
      <c r="J22" s="9"/>
    </row>
    <row r="23" spans="1:10" ht="18" customHeight="1" thickBot="1" x14ac:dyDescent="0.35">
      <c r="A23" s="14"/>
      <c r="B23" s="48" t="s">
        <v>17</v>
      </c>
      <c r="C23" s="49"/>
      <c r="D23" s="49">
        <v>1</v>
      </c>
      <c r="E23" s="49"/>
      <c r="F23" s="49">
        <v>8760</v>
      </c>
      <c r="G23" s="50">
        <f t="shared" ref="G23" si="5">+C23*F23</f>
        <v>0</v>
      </c>
      <c r="H23" s="12"/>
      <c r="I23" s="55"/>
      <c r="J23" s="9"/>
    </row>
    <row r="24" spans="1:10" ht="5.85" customHeight="1" thickBot="1" x14ac:dyDescent="0.3">
      <c r="A24" s="6"/>
      <c r="B24" s="30"/>
      <c r="C24" s="8"/>
      <c r="D24" s="8"/>
      <c r="E24" s="8"/>
      <c r="F24" s="8"/>
      <c r="G24" s="8"/>
      <c r="H24" s="12"/>
      <c r="I24" s="54"/>
      <c r="J24" s="9"/>
    </row>
    <row r="25" spans="1:10" ht="18" customHeight="1" thickBot="1" x14ac:dyDescent="0.35">
      <c r="A25" s="14"/>
      <c r="B25" s="48" t="s">
        <v>238</v>
      </c>
      <c r="C25" s="49"/>
      <c r="D25" s="49">
        <v>1</v>
      </c>
      <c r="E25" s="49"/>
      <c r="F25" s="49">
        <v>8760</v>
      </c>
      <c r="G25" s="50">
        <f t="shared" ref="G25" si="6">+C25*F25</f>
        <v>0</v>
      </c>
      <c r="H25" s="12"/>
      <c r="I25" s="55"/>
      <c r="J25" s="9"/>
    </row>
    <row r="26" spans="1:10" ht="5.85" customHeight="1" thickBot="1" x14ac:dyDescent="0.3">
      <c r="A26" s="6"/>
      <c r="B26" s="30"/>
      <c r="C26" s="8"/>
      <c r="D26" s="8"/>
      <c r="E26" s="8"/>
      <c r="F26" s="8"/>
      <c r="G26" s="8"/>
      <c r="H26" s="12"/>
      <c r="I26" s="54"/>
      <c r="J26" s="9"/>
    </row>
    <row r="27" spans="1:10" ht="18" customHeight="1" thickBot="1" x14ac:dyDescent="0.35">
      <c r="A27" s="14"/>
      <c r="B27" s="48" t="s">
        <v>136</v>
      </c>
      <c r="C27" s="49"/>
      <c r="D27" s="49">
        <v>1</v>
      </c>
      <c r="E27" s="49"/>
      <c r="F27" s="49">
        <v>8760</v>
      </c>
      <c r="G27" s="50">
        <f t="shared" ref="G27" si="7">+C27*F27</f>
        <v>0</v>
      </c>
      <c r="H27" s="12"/>
      <c r="I27" s="55"/>
      <c r="J27" s="9"/>
    </row>
    <row r="28" spans="1:10" ht="5.85" customHeight="1" thickBot="1" x14ac:dyDescent="0.3">
      <c r="A28" s="6"/>
      <c r="B28" s="30"/>
      <c r="C28" s="8"/>
      <c r="D28" s="8"/>
      <c r="E28" s="8"/>
      <c r="F28" s="8"/>
      <c r="G28" s="8"/>
      <c r="H28" s="12"/>
      <c r="I28" s="54"/>
      <c r="J28" s="9"/>
    </row>
    <row r="29" spans="1:10" ht="18" customHeight="1" thickBot="1" x14ac:dyDescent="0.35">
      <c r="A29" s="14"/>
      <c r="B29" s="48" t="s">
        <v>142</v>
      </c>
      <c r="C29" s="49"/>
      <c r="D29" s="49">
        <v>1</v>
      </c>
      <c r="E29" s="49"/>
      <c r="F29" s="49">
        <v>8760</v>
      </c>
      <c r="G29" s="50">
        <f t="shared" ref="G29" si="8">+C29*F29</f>
        <v>0</v>
      </c>
      <c r="H29" s="12"/>
      <c r="I29" s="55"/>
      <c r="J29" s="9"/>
    </row>
    <row r="30" spans="1:10" ht="5.85" customHeight="1" thickBot="1" x14ac:dyDescent="0.3">
      <c r="A30" s="6"/>
      <c r="B30" s="30"/>
      <c r="C30" s="8"/>
      <c r="D30" s="8"/>
      <c r="E30" s="8"/>
      <c r="F30" s="8"/>
      <c r="G30" s="8"/>
      <c r="H30" s="12"/>
      <c r="I30" s="54"/>
      <c r="J30" s="9"/>
    </row>
    <row r="31" spans="1:10" ht="18" customHeight="1" thickBot="1" x14ac:dyDescent="0.35">
      <c r="A31" s="14"/>
      <c r="B31" s="48" t="s">
        <v>137</v>
      </c>
      <c r="C31" s="49"/>
      <c r="D31" s="49">
        <v>1</v>
      </c>
      <c r="E31" s="49"/>
      <c r="F31" s="49">
        <v>8760</v>
      </c>
      <c r="G31" s="50">
        <f t="shared" ref="G31" si="9">+C31*F31</f>
        <v>0</v>
      </c>
      <c r="H31" s="12"/>
      <c r="I31" s="55"/>
      <c r="J31" s="9"/>
    </row>
    <row r="32" spans="1:10" ht="5.85" customHeight="1" thickBot="1" x14ac:dyDescent="0.3">
      <c r="A32" s="6"/>
      <c r="B32" s="30"/>
      <c r="C32" s="8"/>
      <c r="D32" s="8"/>
      <c r="E32" s="8"/>
      <c r="F32" s="8"/>
      <c r="G32" s="8"/>
      <c r="H32" s="12"/>
      <c r="I32" s="54"/>
      <c r="J32" s="9"/>
    </row>
    <row r="33" spans="1:10" ht="18" customHeight="1" thickBot="1" x14ac:dyDescent="0.35">
      <c r="A33" s="14"/>
      <c r="B33" s="48" t="s">
        <v>140</v>
      </c>
      <c r="C33" s="49"/>
      <c r="D33" s="49">
        <v>1</v>
      </c>
      <c r="E33" s="49"/>
      <c r="F33" s="49">
        <v>8760</v>
      </c>
      <c r="G33" s="50">
        <f t="shared" ref="G33" si="10">+C33*F33</f>
        <v>0</v>
      </c>
      <c r="H33" s="12"/>
      <c r="I33" s="55"/>
      <c r="J33" s="9"/>
    </row>
    <row r="34" spans="1:10" ht="5.85" customHeight="1" thickBot="1" x14ac:dyDescent="0.3">
      <c r="A34" s="6"/>
      <c r="B34" s="30"/>
      <c r="C34" s="8"/>
      <c r="D34" s="8"/>
      <c r="E34" s="8"/>
      <c r="F34" s="8"/>
      <c r="G34" s="8"/>
      <c r="H34" s="12"/>
      <c r="I34" s="54"/>
      <c r="J34" s="9"/>
    </row>
    <row r="35" spans="1:10" ht="18" customHeight="1" thickBot="1" x14ac:dyDescent="0.35">
      <c r="A35" s="14"/>
      <c r="B35" s="48" t="s">
        <v>141</v>
      </c>
      <c r="C35" s="49"/>
      <c r="D35" s="49">
        <v>1</v>
      </c>
      <c r="E35" s="49"/>
      <c r="F35" s="49">
        <v>8760</v>
      </c>
      <c r="G35" s="50">
        <f t="shared" ref="G35" si="11">+C35*F35</f>
        <v>0</v>
      </c>
      <c r="H35" s="12"/>
      <c r="I35" s="55"/>
      <c r="J35" s="9"/>
    </row>
    <row r="36" spans="1:10" ht="5.85" customHeight="1" thickBot="1" x14ac:dyDescent="0.3">
      <c r="A36" s="14"/>
      <c r="C36" s="8"/>
      <c r="D36" s="8"/>
      <c r="E36" s="8"/>
      <c r="F36" s="8"/>
      <c r="G36" s="8"/>
      <c r="H36" s="12"/>
      <c r="I36" s="54"/>
      <c r="J36" s="9"/>
    </row>
    <row r="37" spans="1:10" ht="18" customHeight="1" thickBot="1" x14ac:dyDescent="0.35">
      <c r="A37" s="14"/>
      <c r="B37" s="48" t="s">
        <v>143</v>
      </c>
      <c r="C37" s="49"/>
      <c r="D37" s="49">
        <v>1</v>
      </c>
      <c r="E37" s="49"/>
      <c r="F37" s="49">
        <v>8760</v>
      </c>
      <c r="G37" s="50">
        <f t="shared" ref="G37" si="12">+C37*F37</f>
        <v>0</v>
      </c>
      <c r="H37" s="12"/>
      <c r="I37" s="55"/>
      <c r="J37" s="9"/>
    </row>
    <row r="38" spans="1:10" ht="5.85" customHeight="1" thickBot="1" x14ac:dyDescent="0.3">
      <c r="A38" s="6"/>
      <c r="B38" s="30"/>
      <c r="C38" s="8"/>
      <c r="D38" s="8"/>
      <c r="E38" s="8"/>
      <c r="F38" s="8"/>
      <c r="G38" s="8"/>
      <c r="H38" s="12"/>
      <c r="I38" s="54"/>
      <c r="J38" s="9"/>
    </row>
    <row r="39" spans="1:10" ht="18" customHeight="1" thickBot="1" x14ac:dyDescent="0.35">
      <c r="A39" s="14"/>
      <c r="B39" s="48" t="s">
        <v>239</v>
      </c>
      <c r="C39" s="49"/>
      <c r="D39" s="49">
        <v>1</v>
      </c>
      <c r="E39" s="49"/>
      <c r="F39" s="49">
        <v>8760</v>
      </c>
      <c r="G39" s="50">
        <f t="shared" ref="G39" si="13">+C39*F39</f>
        <v>0</v>
      </c>
      <c r="H39" s="12"/>
      <c r="I39" s="55"/>
      <c r="J39" s="9"/>
    </row>
    <row r="40" spans="1:10" ht="5.85" customHeight="1" thickBot="1" x14ac:dyDescent="0.3">
      <c r="A40" s="6"/>
      <c r="B40" s="30"/>
      <c r="C40" s="8"/>
      <c r="D40" s="8"/>
      <c r="E40" s="8"/>
      <c r="F40" s="8"/>
      <c r="G40" s="8"/>
      <c r="H40" s="12"/>
      <c r="I40" s="54"/>
      <c r="J40" s="9"/>
    </row>
    <row r="41" spans="1:10" ht="18" customHeight="1" thickBot="1" x14ac:dyDescent="0.35">
      <c r="A41" s="14"/>
      <c r="B41" s="48"/>
      <c r="C41" s="49"/>
      <c r="D41" s="49">
        <v>1</v>
      </c>
      <c r="E41" s="49"/>
      <c r="F41" s="49">
        <v>8760</v>
      </c>
      <c r="G41" s="50">
        <f t="shared" ref="G41" si="14">+C41*F41</f>
        <v>0</v>
      </c>
      <c r="H41" s="12"/>
      <c r="I41" s="55"/>
      <c r="J41" s="9"/>
    </row>
    <row r="42" spans="1:10" ht="5.85" customHeight="1" thickBot="1" x14ac:dyDescent="0.3">
      <c r="A42" s="14"/>
      <c r="C42" s="8"/>
      <c r="D42" s="8"/>
      <c r="E42" s="8"/>
      <c r="F42" s="8"/>
      <c r="G42" s="8"/>
      <c r="H42" s="12"/>
      <c r="I42" s="54"/>
      <c r="J42" s="9"/>
    </row>
    <row r="43" spans="1:10" ht="18" customHeight="1" thickBot="1" x14ac:dyDescent="0.35">
      <c r="A43" s="14"/>
      <c r="B43" s="51" t="s">
        <v>49</v>
      </c>
      <c r="C43" s="49">
        <f>SUM(C11:C41)</f>
        <v>0</v>
      </c>
      <c r="D43" s="37" t="s">
        <v>139</v>
      </c>
      <c r="E43" s="37"/>
      <c r="F43" s="8"/>
      <c r="G43" s="50">
        <f>SUM(G11:G41)</f>
        <v>0</v>
      </c>
      <c r="H43" s="12"/>
      <c r="I43" s="55"/>
      <c r="J43" s="9"/>
    </row>
    <row r="44" spans="1:10" ht="5.85" customHeight="1" x14ac:dyDescent="0.25">
      <c r="A44" s="14"/>
      <c r="B44" s="30"/>
      <c r="C44" s="8"/>
      <c r="D44" s="8"/>
      <c r="E44" s="8"/>
      <c r="F44" s="8"/>
      <c r="G44" s="8"/>
      <c r="H44" s="12"/>
      <c r="I44" s="54"/>
      <c r="J44" s="9"/>
    </row>
    <row r="45" spans="1:10" ht="16.7" customHeight="1" x14ac:dyDescent="0.25">
      <c r="A45" s="10">
        <v>2</v>
      </c>
      <c r="B45" s="11" t="s">
        <v>2</v>
      </c>
      <c r="C45" s="64" t="s">
        <v>350</v>
      </c>
      <c r="D45" s="64" t="s">
        <v>73</v>
      </c>
      <c r="E45" s="64" t="s">
        <v>74</v>
      </c>
      <c r="F45" s="64" t="s">
        <v>63</v>
      </c>
      <c r="G45" s="64" t="s">
        <v>62</v>
      </c>
      <c r="H45" s="12"/>
      <c r="I45" s="10" t="s">
        <v>0</v>
      </c>
      <c r="J45" s="9"/>
    </row>
    <row r="46" spans="1:10" ht="5.85" customHeight="1" thickBot="1" x14ac:dyDescent="0.3">
      <c r="A46" s="14"/>
      <c r="C46" s="8"/>
      <c r="D46" s="8"/>
      <c r="E46" s="8"/>
      <c r="F46" s="8"/>
      <c r="G46" s="8"/>
      <c r="H46" s="12"/>
      <c r="I46" s="54"/>
      <c r="J46" s="9"/>
    </row>
    <row r="47" spans="1:10" ht="18" customHeight="1" thickBot="1" x14ac:dyDescent="0.35">
      <c r="A47" s="14"/>
      <c r="B47" s="48" t="s">
        <v>1</v>
      </c>
      <c r="C47" s="49"/>
      <c r="D47" s="49"/>
      <c r="E47" s="49"/>
      <c r="F47" s="49">
        <v>8760</v>
      </c>
      <c r="G47" s="50">
        <f t="shared" ref="G47" si="15">+C47*F47</f>
        <v>0</v>
      </c>
      <c r="H47" s="12"/>
      <c r="I47" s="55"/>
      <c r="J47" s="9"/>
    </row>
    <row r="48" spans="1:10" ht="5.85" customHeight="1" thickBot="1" x14ac:dyDescent="0.3">
      <c r="A48" s="6"/>
      <c r="B48" s="30"/>
      <c r="C48" s="8"/>
      <c r="D48" s="8"/>
      <c r="E48" s="8"/>
      <c r="F48" s="8"/>
      <c r="G48" s="8"/>
      <c r="H48" s="12"/>
      <c r="I48" s="54"/>
      <c r="J48" s="9"/>
    </row>
    <row r="49" spans="1:10" ht="18" customHeight="1" thickBot="1" x14ac:dyDescent="0.35">
      <c r="A49" s="14"/>
      <c r="B49" s="48" t="s">
        <v>236</v>
      </c>
      <c r="C49" s="49"/>
      <c r="D49" s="49"/>
      <c r="E49" s="49"/>
      <c r="F49" s="49">
        <v>8760</v>
      </c>
      <c r="G49" s="50">
        <f t="shared" ref="G49" si="16">+C49*F49</f>
        <v>0</v>
      </c>
      <c r="H49" s="12"/>
      <c r="I49" s="55"/>
      <c r="J49" s="9"/>
    </row>
    <row r="50" spans="1:10" ht="5.85" customHeight="1" thickBot="1" x14ac:dyDescent="0.3">
      <c r="A50" s="6"/>
      <c r="B50" s="30"/>
      <c r="C50" s="8"/>
      <c r="D50" s="8"/>
      <c r="E50" s="8"/>
      <c r="F50" s="8"/>
      <c r="G50" s="8"/>
      <c r="H50" s="12"/>
      <c r="I50" s="54"/>
      <c r="J50" s="9"/>
    </row>
    <row r="51" spans="1:10" ht="18" customHeight="1" thickBot="1" x14ac:dyDescent="0.35">
      <c r="A51" s="14"/>
      <c r="B51" s="48" t="s">
        <v>234</v>
      </c>
      <c r="C51" s="49"/>
      <c r="D51" s="49"/>
      <c r="E51" s="49"/>
      <c r="F51" s="49">
        <v>8760</v>
      </c>
      <c r="G51" s="50">
        <f t="shared" ref="G51" si="17">+C51*F51</f>
        <v>0</v>
      </c>
      <c r="H51" s="12"/>
      <c r="I51" s="55"/>
      <c r="J51" s="9"/>
    </row>
    <row r="52" spans="1:10" ht="5.85" customHeight="1" thickBot="1" x14ac:dyDescent="0.3">
      <c r="A52" s="14"/>
      <c r="C52" s="8"/>
      <c r="D52" s="8"/>
      <c r="E52" s="8"/>
      <c r="F52" s="8"/>
      <c r="G52" s="8"/>
      <c r="H52" s="12"/>
      <c r="I52" s="54"/>
      <c r="J52" s="9"/>
    </row>
    <row r="53" spans="1:10" ht="18" customHeight="1" thickBot="1" x14ac:dyDescent="0.35">
      <c r="A53" s="14"/>
      <c r="B53" s="48"/>
      <c r="C53" s="49"/>
      <c r="D53" s="49"/>
      <c r="E53" s="49"/>
      <c r="F53" s="49">
        <v>8760</v>
      </c>
      <c r="G53" s="50">
        <f t="shared" ref="G53" si="18">+C53*F53</f>
        <v>0</v>
      </c>
      <c r="H53" s="12"/>
      <c r="I53" s="55"/>
      <c r="J53" s="9"/>
    </row>
    <row r="54" spans="1:10" ht="5.85" customHeight="1" thickBot="1" x14ac:dyDescent="0.3">
      <c r="A54" s="6"/>
      <c r="B54" s="30"/>
      <c r="C54" s="8"/>
      <c r="D54" s="8"/>
      <c r="E54" s="8"/>
      <c r="F54" s="8"/>
      <c r="G54" s="8"/>
      <c r="H54" s="12"/>
      <c r="I54" s="54"/>
      <c r="J54" s="9"/>
    </row>
    <row r="55" spans="1:10" ht="18" customHeight="1" thickBot="1" x14ac:dyDescent="0.35">
      <c r="A55" s="14"/>
      <c r="B55" s="51" t="s">
        <v>49</v>
      </c>
      <c r="C55" s="49">
        <f>SUM(C47:C53)</f>
        <v>0</v>
      </c>
      <c r="D55" s="37" t="s">
        <v>139</v>
      </c>
      <c r="E55" s="37"/>
      <c r="F55" s="8"/>
      <c r="G55" s="50">
        <f>SUM(G47:G53)</f>
        <v>0</v>
      </c>
      <c r="H55" s="12"/>
      <c r="I55" s="55"/>
      <c r="J55" s="9"/>
    </row>
    <row r="56" spans="1:10" ht="5.85" customHeight="1" x14ac:dyDescent="0.25">
      <c r="A56" s="6"/>
      <c r="B56" s="30"/>
      <c r="C56" s="8"/>
      <c r="D56" s="8"/>
      <c r="E56" s="8"/>
      <c r="F56" s="8"/>
      <c r="G56" s="8"/>
      <c r="H56" s="12"/>
      <c r="I56" s="54"/>
      <c r="J56" s="9"/>
    </row>
    <row r="57" spans="1:10" ht="16.7" customHeight="1" x14ac:dyDescent="0.25">
      <c r="A57" s="10">
        <v>3</v>
      </c>
      <c r="B57" s="11" t="s">
        <v>235</v>
      </c>
      <c r="C57" s="64" t="s">
        <v>350</v>
      </c>
      <c r="D57" s="64" t="s">
        <v>73</v>
      </c>
      <c r="E57" s="64" t="s">
        <v>74</v>
      </c>
      <c r="F57" s="64" t="s">
        <v>63</v>
      </c>
      <c r="G57" s="64" t="s">
        <v>62</v>
      </c>
      <c r="H57" s="12"/>
      <c r="I57" s="10" t="s">
        <v>0</v>
      </c>
      <c r="J57" s="9"/>
    </row>
    <row r="58" spans="1:10" ht="5.85" customHeight="1" thickBot="1" x14ac:dyDescent="0.3">
      <c r="A58" s="14"/>
      <c r="C58" s="8"/>
      <c r="D58" s="8"/>
      <c r="E58" s="8"/>
      <c r="F58" s="8"/>
      <c r="G58" s="8"/>
      <c r="H58" s="12"/>
      <c r="I58" s="54"/>
      <c r="J58" s="9"/>
    </row>
    <row r="59" spans="1:10" ht="18" customHeight="1" thickBot="1" x14ac:dyDescent="0.35">
      <c r="A59" s="14"/>
      <c r="B59" s="48" t="s">
        <v>164</v>
      </c>
      <c r="C59" s="49"/>
      <c r="D59" s="49"/>
      <c r="E59" s="49"/>
      <c r="F59" s="49">
        <v>8760</v>
      </c>
      <c r="G59" s="50">
        <f t="shared" ref="G59:G97" si="19">+C59*F59</f>
        <v>0</v>
      </c>
      <c r="H59" s="12"/>
      <c r="I59" s="55"/>
      <c r="J59" s="9"/>
    </row>
    <row r="60" spans="1:10" ht="5.85" customHeight="1" thickBot="1" x14ac:dyDescent="0.3">
      <c r="A60" s="6"/>
      <c r="B60" s="30"/>
      <c r="C60" s="8"/>
      <c r="D60" s="8"/>
      <c r="E60" s="8"/>
      <c r="F60" s="8"/>
      <c r="G60" s="8"/>
      <c r="H60" s="12"/>
      <c r="I60" s="54"/>
      <c r="J60" s="9"/>
    </row>
    <row r="61" spans="1:10" ht="18" customHeight="1" thickBot="1" x14ac:dyDescent="0.35">
      <c r="A61" s="14"/>
      <c r="B61" s="48" t="s">
        <v>165</v>
      </c>
      <c r="C61" s="49"/>
      <c r="D61" s="49"/>
      <c r="E61" s="49"/>
      <c r="F61" s="49">
        <v>8760</v>
      </c>
      <c r="G61" s="50">
        <f t="shared" si="19"/>
        <v>0</v>
      </c>
      <c r="H61" s="12"/>
      <c r="I61" s="55"/>
      <c r="J61" s="9"/>
    </row>
    <row r="62" spans="1:10" ht="5.85" customHeight="1" thickBot="1" x14ac:dyDescent="0.35">
      <c r="A62" s="6"/>
      <c r="B62" s="30"/>
      <c r="C62" s="8"/>
      <c r="D62" s="8"/>
      <c r="E62" s="8"/>
      <c r="F62" s="49">
        <v>8760</v>
      </c>
      <c r="G62" s="8"/>
      <c r="H62" s="12"/>
      <c r="I62" s="54"/>
      <c r="J62" s="9"/>
    </row>
    <row r="63" spans="1:10" ht="18" customHeight="1" thickBot="1" x14ac:dyDescent="0.35">
      <c r="A63" s="14"/>
      <c r="B63" s="48" t="s">
        <v>166</v>
      </c>
      <c r="C63" s="49"/>
      <c r="D63" s="49"/>
      <c r="E63" s="49"/>
      <c r="F63" s="49">
        <v>8760</v>
      </c>
      <c r="G63" s="50">
        <f t="shared" si="19"/>
        <v>0</v>
      </c>
      <c r="H63" s="12"/>
      <c r="I63" s="55"/>
      <c r="J63" s="9"/>
    </row>
    <row r="64" spans="1:10" ht="5.85" customHeight="1" thickBot="1" x14ac:dyDescent="0.3">
      <c r="A64" s="6"/>
      <c r="B64" s="30"/>
      <c r="C64" s="8"/>
      <c r="D64" s="8"/>
      <c r="E64" s="8"/>
      <c r="F64" s="8"/>
      <c r="G64" s="8"/>
      <c r="H64" s="12"/>
      <c r="I64" s="54"/>
      <c r="J64" s="9"/>
    </row>
    <row r="65" spans="1:10" ht="18" customHeight="1" thickBot="1" x14ac:dyDescent="0.35">
      <c r="A65" s="14"/>
      <c r="B65" s="48" t="s">
        <v>167</v>
      </c>
      <c r="C65" s="49"/>
      <c r="D65" s="49"/>
      <c r="E65" s="49"/>
      <c r="F65" s="49">
        <v>8760</v>
      </c>
      <c r="G65" s="50">
        <f t="shared" si="19"/>
        <v>0</v>
      </c>
      <c r="H65" s="12"/>
      <c r="I65" s="55"/>
      <c r="J65" s="9"/>
    </row>
    <row r="66" spans="1:10" ht="5.85" customHeight="1" thickBot="1" x14ac:dyDescent="0.35">
      <c r="A66" s="6"/>
      <c r="B66" s="30"/>
      <c r="C66" s="8"/>
      <c r="D66" s="8"/>
      <c r="E66" s="8"/>
      <c r="F66" s="49">
        <v>8760</v>
      </c>
      <c r="G66" s="8"/>
      <c r="H66" s="12"/>
      <c r="I66" s="54"/>
      <c r="J66" s="9"/>
    </row>
    <row r="67" spans="1:10" ht="18" customHeight="1" thickBot="1" x14ac:dyDescent="0.35">
      <c r="A67" s="14"/>
      <c r="B67" s="48" t="s">
        <v>168</v>
      </c>
      <c r="C67" s="49"/>
      <c r="D67" s="49"/>
      <c r="E67" s="49"/>
      <c r="F67" s="49">
        <v>8760</v>
      </c>
      <c r="G67" s="50">
        <f t="shared" si="19"/>
        <v>0</v>
      </c>
      <c r="H67" s="12"/>
      <c r="I67" s="55"/>
      <c r="J67" s="9"/>
    </row>
    <row r="68" spans="1:10" ht="5.85" customHeight="1" thickBot="1" x14ac:dyDescent="0.3">
      <c r="A68" s="6"/>
      <c r="B68" s="30"/>
      <c r="C68" s="8"/>
      <c r="D68" s="8"/>
      <c r="E68" s="8"/>
      <c r="F68" s="8"/>
      <c r="G68" s="8"/>
      <c r="H68" s="12"/>
      <c r="I68" s="54"/>
      <c r="J68" s="9"/>
    </row>
    <row r="69" spans="1:10" ht="18" customHeight="1" thickBot="1" x14ac:dyDescent="0.35">
      <c r="A69" s="14"/>
      <c r="B69" s="48" t="s">
        <v>195</v>
      </c>
      <c r="C69" s="49"/>
      <c r="D69" s="49"/>
      <c r="E69" s="49"/>
      <c r="F69" s="49">
        <v>8760</v>
      </c>
      <c r="G69" s="50">
        <f t="shared" si="19"/>
        <v>0</v>
      </c>
      <c r="H69" s="12"/>
      <c r="I69" s="55"/>
      <c r="J69" s="9"/>
    </row>
    <row r="70" spans="1:10" ht="5.85" customHeight="1" thickBot="1" x14ac:dyDescent="0.35">
      <c r="A70" s="6"/>
      <c r="B70" s="30"/>
      <c r="C70" s="8"/>
      <c r="D70" s="8"/>
      <c r="E70" s="8"/>
      <c r="F70" s="49">
        <v>8760</v>
      </c>
      <c r="G70" s="8"/>
      <c r="H70" s="12"/>
      <c r="I70" s="54"/>
      <c r="J70" s="9"/>
    </row>
    <row r="71" spans="1:10" ht="18" customHeight="1" thickBot="1" x14ac:dyDescent="0.35">
      <c r="A71" s="14"/>
      <c r="B71" s="48" t="s">
        <v>196</v>
      </c>
      <c r="C71" s="49"/>
      <c r="D71" s="49"/>
      <c r="E71" s="49"/>
      <c r="F71" s="49">
        <v>8760</v>
      </c>
      <c r="G71" s="50">
        <f t="shared" si="19"/>
        <v>0</v>
      </c>
      <c r="H71" s="12"/>
      <c r="I71" s="55"/>
      <c r="J71" s="9"/>
    </row>
    <row r="72" spans="1:10" ht="5.85" customHeight="1" thickBot="1" x14ac:dyDescent="0.3">
      <c r="A72" s="6"/>
      <c r="B72" s="30"/>
      <c r="C72" s="8"/>
      <c r="D72" s="8"/>
      <c r="E72" s="8"/>
      <c r="F72" s="8"/>
      <c r="G72" s="8"/>
      <c r="H72" s="12"/>
      <c r="I72" s="54"/>
      <c r="J72" s="9"/>
    </row>
    <row r="73" spans="1:10" ht="18" customHeight="1" thickBot="1" x14ac:dyDescent="0.35">
      <c r="A73" s="14"/>
      <c r="B73" s="48" t="s">
        <v>197</v>
      </c>
      <c r="C73" s="49"/>
      <c r="D73" s="49"/>
      <c r="E73" s="49"/>
      <c r="F73" s="49">
        <v>8760</v>
      </c>
      <c r="G73" s="50">
        <f t="shared" si="19"/>
        <v>0</v>
      </c>
      <c r="H73" s="12"/>
      <c r="I73" s="55"/>
      <c r="J73" s="9"/>
    </row>
    <row r="74" spans="1:10" ht="5.85" customHeight="1" thickBot="1" x14ac:dyDescent="0.35">
      <c r="A74" s="6"/>
      <c r="B74" s="30"/>
      <c r="C74" s="8"/>
      <c r="D74" s="8"/>
      <c r="E74" s="8"/>
      <c r="F74" s="49">
        <v>8760</v>
      </c>
      <c r="G74" s="8"/>
      <c r="H74" s="12"/>
      <c r="I74" s="54"/>
      <c r="J74" s="9"/>
    </row>
    <row r="75" spans="1:10" ht="18" customHeight="1" thickBot="1" x14ac:dyDescent="0.35">
      <c r="A75" s="14"/>
      <c r="B75" s="48" t="s">
        <v>198</v>
      </c>
      <c r="C75" s="49"/>
      <c r="D75" s="49"/>
      <c r="E75" s="49"/>
      <c r="F75" s="49">
        <v>8760</v>
      </c>
      <c r="G75" s="50">
        <f t="shared" si="19"/>
        <v>0</v>
      </c>
      <c r="H75" s="12"/>
      <c r="I75" s="55"/>
      <c r="J75" s="9"/>
    </row>
    <row r="76" spans="1:10" ht="5.85" customHeight="1" thickBot="1" x14ac:dyDescent="0.3">
      <c r="A76" s="6"/>
      <c r="B76" s="30"/>
      <c r="C76" s="8"/>
      <c r="D76" s="8"/>
      <c r="E76" s="8"/>
      <c r="F76" s="8"/>
      <c r="G76" s="8"/>
      <c r="H76" s="12"/>
      <c r="I76" s="54"/>
      <c r="J76" s="9"/>
    </row>
    <row r="77" spans="1:10" ht="18" customHeight="1" thickBot="1" x14ac:dyDescent="0.35">
      <c r="A77" s="14"/>
      <c r="B77" s="48" t="s">
        <v>170</v>
      </c>
      <c r="C77" s="49"/>
      <c r="D77" s="49"/>
      <c r="E77" s="49"/>
      <c r="F77" s="49">
        <v>8760</v>
      </c>
      <c r="G77" s="50">
        <f t="shared" si="19"/>
        <v>0</v>
      </c>
      <c r="H77" s="12"/>
      <c r="I77" s="55"/>
      <c r="J77" s="9"/>
    </row>
    <row r="78" spans="1:10" ht="5.85" customHeight="1" thickBot="1" x14ac:dyDescent="0.35">
      <c r="A78" s="6"/>
      <c r="B78" s="30"/>
      <c r="C78" s="8"/>
      <c r="D78" s="8"/>
      <c r="E78" s="8"/>
      <c r="F78" s="49">
        <v>8760</v>
      </c>
      <c r="G78" s="8"/>
      <c r="H78" s="12"/>
      <c r="I78" s="54"/>
      <c r="J78" s="9"/>
    </row>
    <row r="79" spans="1:10" ht="18" customHeight="1" thickBot="1" x14ac:dyDescent="0.35">
      <c r="A79" s="14"/>
      <c r="B79" s="48" t="s">
        <v>171</v>
      </c>
      <c r="C79" s="49"/>
      <c r="D79" s="49"/>
      <c r="E79" s="49"/>
      <c r="F79" s="49">
        <v>8760</v>
      </c>
      <c r="G79" s="50">
        <f t="shared" si="19"/>
        <v>0</v>
      </c>
      <c r="H79" s="12"/>
      <c r="I79" s="55"/>
      <c r="J79" s="9"/>
    </row>
    <row r="80" spans="1:10" ht="5.85" customHeight="1" thickBot="1" x14ac:dyDescent="0.3">
      <c r="A80" s="6"/>
      <c r="B80" s="30"/>
      <c r="C80" s="8"/>
      <c r="D80" s="8"/>
      <c r="E80" s="8"/>
      <c r="F80" s="8"/>
      <c r="G80" s="8"/>
      <c r="H80" s="12"/>
      <c r="I80" s="54"/>
      <c r="J80" s="9"/>
    </row>
    <row r="81" spans="1:10" ht="18" customHeight="1" thickBot="1" x14ac:dyDescent="0.35">
      <c r="A81" s="14"/>
      <c r="B81" s="48" t="s">
        <v>172</v>
      </c>
      <c r="C81" s="49"/>
      <c r="D81" s="49"/>
      <c r="E81" s="49"/>
      <c r="F81" s="49">
        <v>8760</v>
      </c>
      <c r="G81" s="50">
        <f t="shared" si="19"/>
        <v>0</v>
      </c>
      <c r="H81" s="12"/>
      <c r="I81" s="55"/>
      <c r="J81" s="9"/>
    </row>
    <row r="82" spans="1:10" ht="5.85" customHeight="1" thickBot="1" x14ac:dyDescent="0.35">
      <c r="A82" s="6"/>
      <c r="B82" s="30"/>
      <c r="C82" s="8"/>
      <c r="D82" s="8"/>
      <c r="E82" s="8"/>
      <c r="F82" s="49">
        <v>8760</v>
      </c>
      <c r="G82" s="8"/>
      <c r="H82" s="12"/>
      <c r="I82" s="54"/>
      <c r="J82" s="9"/>
    </row>
    <row r="83" spans="1:10" ht="18" customHeight="1" thickBot="1" x14ac:dyDescent="0.35">
      <c r="A83" s="14"/>
      <c r="B83" s="48" t="s">
        <v>169</v>
      </c>
      <c r="C83" s="49"/>
      <c r="D83" s="49"/>
      <c r="E83" s="49"/>
      <c r="F83" s="49">
        <v>8760</v>
      </c>
      <c r="G83" s="50">
        <f t="shared" si="19"/>
        <v>0</v>
      </c>
      <c r="H83" s="12"/>
      <c r="I83" s="55"/>
      <c r="J83" s="9"/>
    </row>
    <row r="84" spans="1:10" ht="5.85" customHeight="1" thickBot="1" x14ac:dyDescent="0.3">
      <c r="A84" s="6"/>
      <c r="B84" s="30"/>
      <c r="C84" s="8"/>
      <c r="D84" s="8"/>
      <c r="E84" s="8"/>
      <c r="F84" s="8"/>
      <c r="G84" s="8"/>
      <c r="H84" s="12"/>
      <c r="I84" s="54"/>
      <c r="J84" s="9"/>
    </row>
    <row r="85" spans="1:10" ht="18" customHeight="1" thickBot="1" x14ac:dyDescent="0.35">
      <c r="A85" s="14"/>
      <c r="B85" s="48" t="s">
        <v>173</v>
      </c>
      <c r="C85" s="49"/>
      <c r="D85" s="49"/>
      <c r="E85" s="49"/>
      <c r="F85" s="49">
        <v>8760</v>
      </c>
      <c r="G85" s="50">
        <f t="shared" si="19"/>
        <v>0</v>
      </c>
      <c r="H85" s="12"/>
      <c r="I85" s="55"/>
      <c r="J85" s="9"/>
    </row>
    <row r="86" spans="1:10" ht="5.85" customHeight="1" thickBot="1" x14ac:dyDescent="0.35">
      <c r="A86" s="6"/>
      <c r="B86" s="30"/>
      <c r="C86" s="8"/>
      <c r="D86" s="8"/>
      <c r="E86" s="8"/>
      <c r="F86" s="49">
        <v>8760</v>
      </c>
      <c r="G86" s="8"/>
      <c r="H86" s="12"/>
      <c r="I86" s="54"/>
      <c r="J86" s="9"/>
    </row>
    <row r="87" spans="1:10" ht="18" customHeight="1" thickBot="1" x14ac:dyDescent="0.35">
      <c r="A87" s="14"/>
      <c r="B87" s="48" t="s">
        <v>174</v>
      </c>
      <c r="C87" s="49"/>
      <c r="D87" s="49"/>
      <c r="E87" s="49"/>
      <c r="F87" s="49">
        <v>8760</v>
      </c>
      <c r="G87" s="50">
        <f t="shared" si="19"/>
        <v>0</v>
      </c>
      <c r="H87" s="12"/>
      <c r="I87" s="55"/>
      <c r="J87" s="9"/>
    </row>
    <row r="88" spans="1:10" ht="5.85" customHeight="1" thickBot="1" x14ac:dyDescent="0.3">
      <c r="A88" s="6"/>
      <c r="B88" s="30"/>
      <c r="C88" s="8"/>
      <c r="D88" s="8"/>
      <c r="E88" s="8"/>
      <c r="F88" s="8"/>
      <c r="G88" s="8"/>
      <c r="H88" s="12"/>
      <c r="I88" s="54"/>
      <c r="J88" s="9"/>
    </row>
    <row r="89" spans="1:10" ht="18" customHeight="1" thickBot="1" x14ac:dyDescent="0.35">
      <c r="A89" s="14"/>
      <c r="B89" s="48" t="s">
        <v>175</v>
      </c>
      <c r="C89" s="49"/>
      <c r="D89" s="49"/>
      <c r="E89" s="49"/>
      <c r="F89" s="49">
        <v>8760</v>
      </c>
      <c r="G89" s="50">
        <f t="shared" si="19"/>
        <v>0</v>
      </c>
      <c r="H89" s="12"/>
      <c r="I89" s="55"/>
      <c r="J89" s="9"/>
    </row>
    <row r="90" spans="1:10" ht="5.85" customHeight="1" thickBot="1" x14ac:dyDescent="0.35">
      <c r="A90" s="6"/>
      <c r="B90" s="30"/>
      <c r="C90" s="8"/>
      <c r="D90" s="8"/>
      <c r="E90" s="8"/>
      <c r="F90" s="49">
        <v>8760</v>
      </c>
      <c r="G90" s="8"/>
      <c r="H90" s="12"/>
      <c r="I90" s="54"/>
      <c r="J90" s="9"/>
    </row>
    <row r="91" spans="1:10" ht="18" customHeight="1" thickBot="1" x14ac:dyDescent="0.35">
      <c r="A91" s="14"/>
      <c r="B91" s="48" t="s">
        <v>176</v>
      </c>
      <c r="C91" s="49"/>
      <c r="D91" s="49"/>
      <c r="E91" s="49"/>
      <c r="F91" s="49">
        <v>8760</v>
      </c>
      <c r="G91" s="50">
        <f t="shared" si="19"/>
        <v>0</v>
      </c>
      <c r="H91" s="12"/>
      <c r="I91" s="55"/>
      <c r="J91" s="9"/>
    </row>
    <row r="92" spans="1:10" ht="5.85" customHeight="1" thickBot="1" x14ac:dyDescent="0.3">
      <c r="A92" s="6"/>
      <c r="B92" s="30"/>
      <c r="C92" s="8"/>
      <c r="D92" s="8"/>
      <c r="E92" s="8"/>
      <c r="F92" s="8"/>
      <c r="G92" s="8"/>
      <c r="H92" s="12"/>
      <c r="I92" s="54"/>
      <c r="J92" s="9"/>
    </row>
    <row r="93" spans="1:10" ht="18" customHeight="1" thickBot="1" x14ac:dyDescent="0.35">
      <c r="A93" s="14"/>
      <c r="B93" s="48" t="s">
        <v>177</v>
      </c>
      <c r="C93" s="49"/>
      <c r="D93" s="49"/>
      <c r="E93" s="49"/>
      <c r="F93" s="49">
        <v>8760</v>
      </c>
      <c r="G93" s="50">
        <f t="shared" si="19"/>
        <v>0</v>
      </c>
      <c r="H93" s="12"/>
      <c r="I93" s="55"/>
      <c r="J93" s="9"/>
    </row>
    <row r="94" spans="1:10" ht="5.85" customHeight="1" thickBot="1" x14ac:dyDescent="0.35">
      <c r="A94" s="6"/>
      <c r="B94" s="30"/>
      <c r="C94" s="8"/>
      <c r="D94" s="8"/>
      <c r="E94" s="8"/>
      <c r="F94" s="49">
        <v>8760</v>
      </c>
      <c r="G94" s="8"/>
      <c r="H94" s="12"/>
      <c r="I94" s="54"/>
      <c r="J94" s="9"/>
    </row>
    <row r="95" spans="1:10" ht="18" customHeight="1" thickBot="1" x14ac:dyDescent="0.35">
      <c r="A95" s="14"/>
      <c r="B95" s="48" t="s">
        <v>178</v>
      </c>
      <c r="C95" s="49"/>
      <c r="D95" s="49"/>
      <c r="E95" s="49"/>
      <c r="F95" s="49">
        <v>8760</v>
      </c>
      <c r="G95" s="50">
        <f t="shared" si="19"/>
        <v>0</v>
      </c>
      <c r="H95" s="12"/>
      <c r="I95" s="55"/>
      <c r="J95" s="9"/>
    </row>
    <row r="96" spans="1:10" ht="5.85" customHeight="1" thickBot="1" x14ac:dyDescent="0.35">
      <c r="A96" s="6"/>
      <c r="B96" s="30"/>
      <c r="C96" s="8"/>
      <c r="D96" s="8"/>
      <c r="E96" s="8"/>
      <c r="F96" s="49">
        <v>8760</v>
      </c>
      <c r="G96" s="8"/>
      <c r="H96" s="12"/>
      <c r="I96" s="54"/>
      <c r="J96" s="9"/>
    </row>
    <row r="97" spans="1:10" ht="18" customHeight="1" thickBot="1" x14ac:dyDescent="0.35">
      <c r="A97" s="14"/>
      <c r="B97" s="48"/>
      <c r="C97" s="49"/>
      <c r="D97" s="49"/>
      <c r="E97" s="49"/>
      <c r="F97" s="49">
        <v>8760</v>
      </c>
      <c r="G97" s="50">
        <f t="shared" si="19"/>
        <v>0</v>
      </c>
      <c r="H97" s="12"/>
      <c r="I97" s="55"/>
      <c r="J97" s="9"/>
    </row>
    <row r="98" spans="1:10" ht="5.85" customHeight="1" thickBot="1" x14ac:dyDescent="0.3">
      <c r="A98" s="14"/>
      <c r="C98" s="8"/>
      <c r="D98" s="8"/>
      <c r="E98" s="8"/>
      <c r="F98" s="8"/>
      <c r="G98" s="8"/>
      <c r="H98" s="12"/>
      <c r="I98" s="54"/>
      <c r="J98" s="9"/>
    </row>
    <row r="99" spans="1:10" ht="18" customHeight="1" thickBot="1" x14ac:dyDescent="0.35">
      <c r="A99" s="14"/>
      <c r="B99" s="51" t="s">
        <v>49</v>
      </c>
      <c r="C99" s="49">
        <f>SUM(C59:C97)</f>
        <v>0</v>
      </c>
      <c r="D99" s="37" t="s">
        <v>139</v>
      </c>
      <c r="E99" s="37"/>
      <c r="F99" s="8"/>
      <c r="G99" s="50">
        <f>SUM(G59:G97)</f>
        <v>0</v>
      </c>
      <c r="H99" s="12"/>
      <c r="I99" s="55"/>
      <c r="J99" s="9"/>
    </row>
    <row r="100" spans="1:10" ht="5.85" customHeight="1" x14ac:dyDescent="0.25">
      <c r="A100" s="14"/>
      <c r="C100" s="8"/>
      <c r="D100" s="8"/>
      <c r="E100" s="8"/>
      <c r="F100" s="8"/>
      <c r="G100" s="8"/>
      <c r="H100" s="12"/>
      <c r="I100" s="54"/>
      <c r="J100" s="9"/>
    </row>
    <row r="101" spans="1:10" ht="16.7" customHeight="1" x14ac:dyDescent="0.25">
      <c r="A101" s="10">
        <v>4</v>
      </c>
      <c r="B101" s="11" t="s">
        <v>237</v>
      </c>
      <c r="C101" s="64" t="s">
        <v>350</v>
      </c>
      <c r="D101" s="64" t="s">
        <v>73</v>
      </c>
      <c r="E101" s="64" t="s">
        <v>74</v>
      </c>
      <c r="F101" s="64" t="s">
        <v>63</v>
      </c>
      <c r="G101" s="64" t="s">
        <v>62</v>
      </c>
      <c r="H101" s="12"/>
      <c r="I101" s="10" t="s">
        <v>0</v>
      </c>
      <c r="J101" s="9"/>
    </row>
    <row r="102" spans="1:10" ht="5.85" customHeight="1" thickBot="1" x14ac:dyDescent="0.3">
      <c r="A102" s="14"/>
      <c r="C102" s="8"/>
      <c r="D102" s="8"/>
      <c r="E102" s="8"/>
      <c r="F102" s="8"/>
      <c r="G102" s="8"/>
      <c r="H102" s="12"/>
      <c r="I102" s="54"/>
      <c r="J102" s="9"/>
    </row>
    <row r="103" spans="1:10" ht="18" customHeight="1" thickBot="1" x14ac:dyDescent="0.35">
      <c r="A103" s="14"/>
      <c r="B103" s="48" t="s">
        <v>194</v>
      </c>
      <c r="C103" s="49"/>
      <c r="D103" s="49">
        <v>1</v>
      </c>
      <c r="E103" s="49">
        <f>+C103*D103</f>
        <v>0</v>
      </c>
      <c r="F103" s="49">
        <v>8760</v>
      </c>
      <c r="G103" s="50">
        <f>+C103*F103/1000</f>
        <v>0</v>
      </c>
      <c r="H103" s="12"/>
      <c r="I103" s="55"/>
      <c r="J103" s="9"/>
    </row>
    <row r="104" spans="1:10" ht="5.85" customHeight="1" thickBot="1" x14ac:dyDescent="0.3">
      <c r="A104" s="14"/>
      <c r="C104" s="8"/>
      <c r="D104" s="8"/>
      <c r="E104" s="8"/>
      <c r="F104" s="8"/>
      <c r="G104" s="8"/>
      <c r="H104" s="12"/>
      <c r="I104" s="54"/>
      <c r="J104" s="9"/>
    </row>
    <row r="105" spans="1:10" ht="18" customHeight="1" thickBot="1" x14ac:dyDescent="0.35">
      <c r="A105" s="14"/>
      <c r="B105" s="48" t="s">
        <v>146</v>
      </c>
      <c r="C105" s="49"/>
      <c r="D105" s="49">
        <v>1</v>
      </c>
      <c r="E105" s="49">
        <f>+C105*D105</f>
        <v>0</v>
      </c>
      <c r="F105" s="49">
        <v>8760</v>
      </c>
      <c r="G105" s="50">
        <f>+C105*F105/1000</f>
        <v>0</v>
      </c>
      <c r="H105" s="12"/>
      <c r="I105" s="55"/>
      <c r="J105" s="9"/>
    </row>
    <row r="106" spans="1:10" ht="5.85" customHeight="1" thickBot="1" x14ac:dyDescent="0.3">
      <c r="A106" s="6"/>
      <c r="B106" s="30"/>
      <c r="C106" s="8"/>
      <c r="D106" s="8"/>
      <c r="E106" s="8"/>
      <c r="F106" s="8"/>
      <c r="G106" s="8"/>
      <c r="H106" s="12"/>
      <c r="I106" s="54"/>
      <c r="J106" s="9"/>
    </row>
    <row r="107" spans="1:10" ht="18" customHeight="1" thickBot="1" x14ac:dyDescent="0.35">
      <c r="A107" s="14"/>
      <c r="B107" s="48" t="s">
        <v>147</v>
      </c>
      <c r="C107" s="49"/>
      <c r="D107" s="49">
        <v>1</v>
      </c>
      <c r="E107" s="49">
        <f>+C107*D107</f>
        <v>0</v>
      </c>
      <c r="F107" s="49">
        <v>8760</v>
      </c>
      <c r="G107" s="50">
        <f>+C107*F107/1000</f>
        <v>0</v>
      </c>
      <c r="H107" s="12"/>
      <c r="I107" s="55"/>
      <c r="J107" s="9"/>
    </row>
    <row r="108" spans="1:10" ht="5.85" customHeight="1" thickBot="1" x14ac:dyDescent="0.3">
      <c r="A108" s="6"/>
      <c r="B108" s="30"/>
      <c r="C108" s="8"/>
      <c r="D108" s="8"/>
      <c r="E108" s="8"/>
      <c r="F108" s="8"/>
      <c r="G108" s="8"/>
      <c r="H108" s="12"/>
      <c r="I108" s="54"/>
      <c r="J108" s="9"/>
    </row>
    <row r="109" spans="1:10" ht="18" customHeight="1" thickBot="1" x14ac:dyDescent="0.35">
      <c r="A109" s="14"/>
      <c r="B109" s="48" t="s">
        <v>148</v>
      </c>
      <c r="C109" s="49"/>
      <c r="D109" s="49">
        <v>1</v>
      </c>
      <c r="E109" s="49">
        <f>+C109*D109</f>
        <v>0</v>
      </c>
      <c r="F109" s="49">
        <v>8760</v>
      </c>
      <c r="G109" s="50">
        <f>+C109*F109/1000</f>
        <v>0</v>
      </c>
      <c r="H109" s="12"/>
      <c r="I109" s="55"/>
      <c r="J109" s="9"/>
    </row>
    <row r="110" spans="1:10" ht="5.85" customHeight="1" thickBot="1" x14ac:dyDescent="0.3">
      <c r="A110" s="6"/>
      <c r="B110" s="30"/>
      <c r="C110" s="8"/>
      <c r="D110" s="8"/>
      <c r="E110" s="8"/>
      <c r="F110" s="8"/>
      <c r="G110" s="8"/>
      <c r="H110" s="12"/>
      <c r="I110" s="54"/>
      <c r="J110" s="9"/>
    </row>
    <row r="111" spans="1:10" ht="18" customHeight="1" thickBot="1" x14ac:dyDescent="0.35">
      <c r="A111" s="14"/>
      <c r="B111" s="48" t="s">
        <v>149</v>
      </c>
      <c r="C111" s="49"/>
      <c r="D111" s="49">
        <v>1</v>
      </c>
      <c r="E111" s="49">
        <f>+C111*D111</f>
        <v>0</v>
      </c>
      <c r="F111" s="49">
        <v>8760</v>
      </c>
      <c r="G111" s="50">
        <f>+C111*F111/1000</f>
        <v>0</v>
      </c>
      <c r="H111" s="12"/>
      <c r="I111" s="55"/>
      <c r="J111" s="9"/>
    </row>
    <row r="112" spans="1:10" ht="5.85" customHeight="1" thickBot="1" x14ac:dyDescent="0.3">
      <c r="A112" s="6"/>
      <c r="B112" s="30"/>
      <c r="C112" s="8"/>
      <c r="D112" s="8"/>
      <c r="E112" s="8"/>
      <c r="F112" s="8"/>
      <c r="G112" s="8"/>
      <c r="H112" s="12"/>
      <c r="I112" s="54"/>
      <c r="J112" s="9"/>
    </row>
    <row r="113" spans="1:10" ht="18" customHeight="1" thickBot="1" x14ac:dyDescent="0.35">
      <c r="A113" s="14"/>
      <c r="B113" s="48" t="s">
        <v>150</v>
      </c>
      <c r="C113" s="49"/>
      <c r="D113" s="49">
        <v>1</v>
      </c>
      <c r="E113" s="49">
        <f>+C113*D113</f>
        <v>0</v>
      </c>
      <c r="F113" s="49">
        <v>8760</v>
      </c>
      <c r="G113" s="50">
        <f>+C113*F113/1000</f>
        <v>0</v>
      </c>
      <c r="H113" s="12"/>
      <c r="I113" s="55"/>
      <c r="J113" s="9"/>
    </row>
    <row r="114" spans="1:10" ht="5.85" customHeight="1" thickBot="1" x14ac:dyDescent="0.3">
      <c r="A114" s="6"/>
      <c r="B114" s="30"/>
      <c r="C114" s="8"/>
      <c r="D114" s="8"/>
      <c r="E114" s="8"/>
      <c r="F114" s="8"/>
      <c r="G114" s="8"/>
      <c r="H114" s="12"/>
      <c r="I114" s="54"/>
      <c r="J114" s="9"/>
    </row>
    <row r="115" spans="1:10" ht="18" customHeight="1" thickBot="1" x14ac:dyDescent="0.35">
      <c r="A115" s="14"/>
      <c r="B115" s="48" t="s">
        <v>151</v>
      </c>
      <c r="C115" s="49"/>
      <c r="D115" s="49">
        <v>1</v>
      </c>
      <c r="E115" s="49">
        <f>+C115*D115</f>
        <v>0</v>
      </c>
      <c r="F115" s="49">
        <v>8760</v>
      </c>
      <c r="G115" s="50">
        <f>+C115*F115/1000</f>
        <v>0</v>
      </c>
      <c r="H115" s="12"/>
      <c r="I115" s="55"/>
      <c r="J115" s="9"/>
    </row>
    <row r="116" spans="1:10" ht="5.85" customHeight="1" thickBot="1" x14ac:dyDescent="0.3">
      <c r="A116" s="14"/>
      <c r="C116" s="8"/>
      <c r="D116" s="8"/>
      <c r="E116" s="8"/>
      <c r="F116" s="8"/>
      <c r="G116" s="8"/>
      <c r="H116" s="12"/>
      <c r="I116" s="54"/>
      <c r="J116" s="9"/>
    </row>
    <row r="117" spans="1:10" ht="18" customHeight="1" thickBot="1" x14ac:dyDescent="0.35">
      <c r="A117" s="14"/>
      <c r="B117" s="48"/>
      <c r="C117" s="49"/>
      <c r="D117" s="49"/>
      <c r="E117" s="49"/>
      <c r="F117" s="49">
        <v>8760</v>
      </c>
      <c r="G117" s="50">
        <f>+C117*F117</f>
        <v>0</v>
      </c>
      <c r="H117" s="12"/>
      <c r="I117" s="55"/>
      <c r="J117" s="9"/>
    </row>
    <row r="118" spans="1:10" ht="5.85" customHeight="1" thickBot="1" x14ac:dyDescent="0.3">
      <c r="A118" s="6"/>
      <c r="B118" s="30"/>
      <c r="C118" s="8"/>
      <c r="D118" s="8"/>
      <c r="E118" s="8"/>
      <c r="F118" s="8"/>
      <c r="G118" s="8"/>
      <c r="H118" s="12"/>
      <c r="I118" s="54"/>
      <c r="J118" s="9"/>
    </row>
    <row r="119" spans="1:10" ht="18" customHeight="1" thickBot="1" x14ac:dyDescent="0.35">
      <c r="A119" s="14"/>
      <c r="B119" s="51" t="s">
        <v>49</v>
      </c>
      <c r="C119" s="49">
        <f>SUM(C103:C117)</f>
        <v>0</v>
      </c>
      <c r="D119" s="37" t="s">
        <v>139</v>
      </c>
      <c r="E119" s="37"/>
      <c r="F119" s="8"/>
      <c r="G119" s="50">
        <f>SUM(G103:G117)</f>
        <v>0</v>
      </c>
      <c r="H119" s="12"/>
      <c r="I119" s="55"/>
      <c r="J119" s="9"/>
    </row>
    <row r="120" spans="1:10" ht="5.85" customHeight="1" x14ac:dyDescent="0.25">
      <c r="A120" s="6"/>
      <c r="B120" s="30"/>
      <c r="C120" s="8"/>
      <c r="D120" s="8"/>
      <c r="E120" s="8"/>
      <c r="F120" s="8"/>
      <c r="G120" s="8"/>
      <c r="H120" s="12"/>
      <c r="I120" s="54"/>
      <c r="J120" s="9"/>
    </row>
    <row r="121" spans="1:10" ht="5.85" customHeight="1" x14ac:dyDescent="0.25">
      <c r="A121" s="14"/>
      <c r="B121" s="30"/>
      <c r="C121" s="8"/>
      <c r="D121" s="8"/>
      <c r="E121" s="8"/>
      <c r="F121" s="8"/>
      <c r="G121" s="8"/>
      <c r="H121" s="12"/>
      <c r="I121" s="54"/>
      <c r="J121" s="9"/>
    </row>
    <row r="122" spans="1:10" ht="29.25" customHeight="1" x14ac:dyDescent="0.5">
      <c r="A122" s="31" t="s">
        <v>5</v>
      </c>
      <c r="B122" s="1"/>
      <c r="C122" s="2"/>
      <c r="D122" s="2"/>
      <c r="E122" s="2"/>
      <c r="F122" s="2"/>
      <c r="G122" s="3"/>
      <c r="H122" s="4"/>
      <c r="I122" s="57"/>
      <c r="J122" s="5"/>
    </row>
    <row r="123" spans="1:10" ht="5.85" customHeight="1" thickBot="1" x14ac:dyDescent="0.3">
      <c r="A123" s="14"/>
      <c r="C123" s="8"/>
      <c r="D123" s="8"/>
      <c r="E123" s="8"/>
      <c r="F123" s="8"/>
      <c r="G123" s="8"/>
      <c r="H123" s="12"/>
      <c r="I123" s="15"/>
      <c r="J123" s="9"/>
    </row>
    <row r="124" spans="1:10" ht="18" customHeight="1" thickBot="1" x14ac:dyDescent="0.35">
      <c r="A124" s="14"/>
      <c r="B124" s="51" t="s">
        <v>5</v>
      </c>
      <c r="C124" s="49">
        <f>+C119+C99+C55+C43</f>
        <v>0</v>
      </c>
      <c r="D124" s="8" t="s">
        <v>139</v>
      </c>
      <c r="E124" s="8"/>
      <c r="F124" s="8"/>
      <c r="G124" s="50">
        <f>+G99+G55+G43</f>
        <v>0</v>
      </c>
      <c r="H124" s="12"/>
      <c r="I124" s="58"/>
      <c r="J124" s="9"/>
    </row>
    <row r="125" spans="1:10" ht="9.75" customHeight="1" x14ac:dyDescent="0.25">
      <c r="A125" s="6"/>
      <c r="B125" s="7"/>
      <c r="C125" s="8"/>
      <c r="D125" s="8"/>
      <c r="E125" s="8"/>
      <c r="F125" s="8"/>
      <c r="G125" s="8"/>
      <c r="H125" s="7"/>
      <c r="I125" s="7"/>
      <c r="J125" s="9"/>
    </row>
    <row r="126" spans="1:10" ht="12.75" customHeight="1" x14ac:dyDescent="0.25">
      <c r="A126" s="16" t="s">
        <v>6</v>
      </c>
      <c r="B126" s="17"/>
      <c r="C126" s="18"/>
      <c r="D126" s="18"/>
      <c r="E126" s="18"/>
      <c r="F126" s="18"/>
      <c r="G126" s="18"/>
      <c r="H126" s="17"/>
      <c r="I126" s="17"/>
      <c r="J126" s="9"/>
    </row>
    <row r="127" spans="1:10" ht="46.5" customHeight="1" x14ac:dyDescent="0.25">
      <c r="A127" s="19"/>
      <c r="B127" s="20"/>
      <c r="C127" s="21"/>
      <c r="D127" s="21"/>
      <c r="E127" s="21"/>
      <c r="F127" s="21"/>
      <c r="G127" s="21"/>
      <c r="H127" s="20"/>
      <c r="I127" s="20"/>
      <c r="J127" s="22" t="s">
        <v>7</v>
      </c>
    </row>
    <row r="128" spans="1:10" ht="2.25" customHeight="1" x14ac:dyDescent="0.25">
      <c r="A128" s="23"/>
      <c r="B128" s="24"/>
      <c r="C128" s="25"/>
      <c r="D128" s="25"/>
      <c r="E128" s="25"/>
      <c r="F128" s="25"/>
      <c r="G128" s="25"/>
      <c r="H128" s="24"/>
      <c r="I128" s="24"/>
      <c r="J128" s="26"/>
    </row>
  </sheetData>
  <sheetProtection selectLockedCells="1"/>
  <pageMargins left="0.70866141732283472" right="0.70866141732283472" top="0.43307086614173229" bottom="0.27559055118110237" header="0.31496062992125984" footer="0.31496062992125984"/>
  <pageSetup paperSize="9" scale="5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1"/>
  <sheetViews>
    <sheetView view="pageLayout" topLeftCell="A66" zoomScaleNormal="150" workbookViewId="0">
      <selection activeCell="C111" sqref="C111:E111"/>
    </sheetView>
  </sheetViews>
  <sheetFormatPr baseColWidth="10" defaultColWidth="0" defaultRowHeight="15.75" x14ac:dyDescent="0.25"/>
  <cols>
    <col min="1" max="1" width="3" style="27" customWidth="1"/>
    <col min="2" max="2" width="58.140625" customWidth="1"/>
    <col min="3" max="4" width="15.28515625" style="28" customWidth="1"/>
    <col min="5" max="5" width="15.7109375" style="28" customWidth="1"/>
    <col min="6" max="6" width="0.85546875" customWidth="1"/>
    <col min="7" max="7" width="46.140625" style="122"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68</v>
      </c>
      <c r="B1" s="1"/>
      <c r="C1" s="2"/>
      <c r="D1" s="2"/>
      <c r="E1" s="3"/>
      <c r="F1" s="4"/>
      <c r="G1" s="114"/>
      <c r="H1" s="5"/>
    </row>
    <row r="2" spans="1:8" ht="5.85" customHeight="1" x14ac:dyDescent="0.25">
      <c r="A2" s="6"/>
      <c r="B2" s="7"/>
      <c r="C2" s="8"/>
      <c r="D2" s="8"/>
      <c r="E2" s="8"/>
      <c r="F2" s="7"/>
      <c r="G2" s="65"/>
      <c r="H2" s="9"/>
    </row>
    <row r="3" spans="1:8" ht="18" customHeight="1" x14ac:dyDescent="0.3">
      <c r="A3" s="6"/>
      <c r="B3" s="35" t="s">
        <v>33</v>
      </c>
      <c r="C3" s="13"/>
      <c r="D3" s="65" t="s">
        <v>32</v>
      </c>
      <c r="E3" s="12"/>
      <c r="F3" s="12"/>
      <c r="G3" s="65"/>
      <c r="H3" s="9"/>
    </row>
    <row r="4" spans="1:8" ht="5.85" customHeight="1" x14ac:dyDescent="0.25">
      <c r="A4" s="6"/>
      <c r="B4" s="36"/>
      <c r="C4" s="8"/>
      <c r="D4" s="65"/>
      <c r="E4" s="12"/>
      <c r="F4" s="12"/>
      <c r="G4" s="65"/>
      <c r="H4" s="9"/>
    </row>
    <row r="5" spans="1:8" ht="18" customHeight="1" x14ac:dyDescent="0.3">
      <c r="A5" s="14"/>
      <c r="B5" s="35" t="s">
        <v>34</v>
      </c>
      <c r="C5" s="13"/>
      <c r="D5" s="65" t="s">
        <v>32</v>
      </c>
      <c r="E5" s="98" t="s">
        <v>270</v>
      </c>
      <c r="F5" s="12"/>
      <c r="G5" s="115"/>
      <c r="H5" s="9"/>
    </row>
    <row r="6" spans="1:8" ht="5.85" customHeight="1" x14ac:dyDescent="0.25">
      <c r="A6" s="6"/>
      <c r="B6" s="36"/>
      <c r="C6" s="8"/>
      <c r="D6" s="65"/>
      <c r="E6" s="8"/>
      <c r="F6" s="12"/>
      <c r="G6" s="65"/>
      <c r="H6" s="9"/>
    </row>
    <row r="7" spans="1:8" ht="18" customHeight="1" x14ac:dyDescent="0.3">
      <c r="A7" s="14"/>
      <c r="B7" s="35" t="s">
        <v>214</v>
      </c>
      <c r="C7" s="13"/>
      <c r="D7" s="65" t="s">
        <v>32</v>
      </c>
      <c r="E7" s="89"/>
      <c r="F7" s="12"/>
      <c r="G7" s="65" t="s">
        <v>304</v>
      </c>
      <c r="H7" s="9"/>
    </row>
    <row r="8" spans="1:8" ht="5.85" customHeight="1" thickBot="1" x14ac:dyDescent="0.3">
      <c r="A8" s="6"/>
      <c r="B8" s="36"/>
      <c r="C8" s="8"/>
      <c r="D8" s="65"/>
      <c r="E8" s="8"/>
      <c r="F8" s="12"/>
      <c r="G8" s="65"/>
      <c r="H8" s="9"/>
    </row>
    <row r="9" spans="1:8" ht="18" customHeight="1" thickBot="1" x14ac:dyDescent="0.3">
      <c r="A9" s="14"/>
      <c r="B9" s="91"/>
      <c r="C9" s="92" t="s">
        <v>303</v>
      </c>
      <c r="D9" s="90"/>
      <c r="E9" s="93" t="s">
        <v>266</v>
      </c>
      <c r="F9" s="12"/>
      <c r="G9" s="58" t="s">
        <v>267</v>
      </c>
      <c r="H9" s="9"/>
    </row>
    <row r="10" spans="1:8" ht="5.85" customHeight="1" x14ac:dyDescent="0.25">
      <c r="A10" s="14"/>
      <c r="B10" s="30"/>
      <c r="C10" s="8"/>
      <c r="D10" s="8"/>
      <c r="E10" s="8"/>
      <c r="F10" s="12"/>
      <c r="G10" s="65"/>
      <c r="H10" s="9"/>
    </row>
    <row r="11" spans="1:8" ht="29.25" customHeight="1" x14ac:dyDescent="0.5">
      <c r="A11" s="31" t="s">
        <v>240</v>
      </c>
      <c r="B11" s="1"/>
      <c r="C11" s="2"/>
      <c r="D11" s="2"/>
      <c r="E11" s="3"/>
      <c r="F11" s="4"/>
      <c r="G11" s="114"/>
      <c r="H11" s="5"/>
    </row>
    <row r="12" spans="1:8" ht="5.85" customHeight="1" x14ac:dyDescent="0.25">
      <c r="A12" s="14"/>
      <c r="B12" s="30"/>
      <c r="C12" s="8"/>
      <c r="D12" s="8"/>
      <c r="E12" s="8"/>
      <c r="F12" s="12"/>
      <c r="G12" s="65"/>
      <c r="H12" s="9"/>
    </row>
    <row r="13" spans="1:8" ht="16.7" customHeight="1" x14ac:dyDescent="0.25">
      <c r="A13" s="10">
        <v>1</v>
      </c>
      <c r="B13" s="11" t="s">
        <v>265</v>
      </c>
      <c r="C13" s="32" t="s">
        <v>8</v>
      </c>
      <c r="D13" s="33" t="s">
        <v>8</v>
      </c>
      <c r="E13" s="34" t="s">
        <v>8</v>
      </c>
      <c r="F13" s="12"/>
      <c r="G13" s="116" t="s">
        <v>0</v>
      </c>
      <c r="H13" s="9"/>
    </row>
    <row r="14" spans="1:8" ht="5.85" customHeight="1" thickBot="1" x14ac:dyDescent="0.3">
      <c r="A14" s="14"/>
      <c r="C14" s="8"/>
      <c r="D14" s="8"/>
      <c r="E14" s="8"/>
      <c r="F14" s="12"/>
      <c r="G14" s="12"/>
      <c r="H14" s="9"/>
    </row>
    <row r="15" spans="1:8" ht="18" customHeight="1" x14ac:dyDescent="0.3">
      <c r="A15" s="6"/>
      <c r="B15" s="38" t="s">
        <v>226</v>
      </c>
      <c r="C15" s="39">
        <v>0</v>
      </c>
      <c r="D15" s="39">
        <v>0</v>
      </c>
      <c r="E15" s="40">
        <v>0</v>
      </c>
      <c r="F15" s="12"/>
      <c r="G15" s="58"/>
      <c r="H15" s="9"/>
    </row>
    <row r="16" spans="1:8" ht="5.85" customHeight="1" x14ac:dyDescent="0.25">
      <c r="A16" s="14"/>
      <c r="B16" s="86"/>
      <c r="C16" s="8"/>
      <c r="D16" s="8"/>
      <c r="E16" s="42"/>
      <c r="F16" s="12"/>
      <c r="G16" s="12"/>
      <c r="H16" s="9"/>
    </row>
    <row r="17" spans="1:8" ht="18" customHeight="1" x14ac:dyDescent="0.3">
      <c r="A17" s="6"/>
      <c r="B17" s="43" t="s">
        <v>310</v>
      </c>
      <c r="C17" s="13">
        <v>0.02</v>
      </c>
      <c r="D17" s="13">
        <v>0.05</v>
      </c>
      <c r="E17" s="44">
        <v>0.1</v>
      </c>
      <c r="F17" s="12"/>
      <c r="G17" s="58"/>
      <c r="H17" s="9"/>
    </row>
    <row r="18" spans="1:8" ht="5.85" customHeight="1" x14ac:dyDescent="0.25">
      <c r="A18" s="14"/>
      <c r="B18" s="86"/>
      <c r="C18" s="8"/>
      <c r="D18" s="8"/>
      <c r="E18" s="42"/>
      <c r="F18" s="12"/>
      <c r="G18" s="12"/>
      <c r="H18" s="9"/>
    </row>
    <row r="19" spans="1:8" ht="18" customHeight="1" x14ac:dyDescent="0.3">
      <c r="A19" s="6"/>
      <c r="B19" s="43" t="s">
        <v>311</v>
      </c>
      <c r="C19" s="127">
        <v>0.02</v>
      </c>
      <c r="D19" s="128">
        <v>0.09</v>
      </c>
      <c r="E19" s="129">
        <v>0.3</v>
      </c>
      <c r="F19" s="12"/>
      <c r="G19" s="58"/>
      <c r="H19" s="9"/>
    </row>
    <row r="20" spans="1:8" ht="5.85" customHeight="1" x14ac:dyDescent="0.25">
      <c r="A20" s="14"/>
      <c r="B20" s="86"/>
      <c r="C20" s="8"/>
      <c r="D20" s="8"/>
      <c r="E20" s="42"/>
      <c r="F20" s="12"/>
      <c r="G20" s="12"/>
      <c r="H20" s="9"/>
    </row>
    <row r="21" spans="1:8" ht="18" customHeight="1" x14ac:dyDescent="0.3">
      <c r="A21" s="6"/>
      <c r="B21" s="43" t="s">
        <v>227</v>
      </c>
      <c r="C21" s="13">
        <v>0.02</v>
      </c>
      <c r="D21" s="13">
        <v>0.05</v>
      </c>
      <c r="E21" s="44">
        <v>0.1</v>
      </c>
      <c r="F21" s="12"/>
      <c r="G21" s="58"/>
      <c r="H21" s="9"/>
    </row>
    <row r="22" spans="1:8" ht="5.85" customHeight="1" x14ac:dyDescent="0.25">
      <c r="A22" s="14"/>
      <c r="B22" s="41"/>
      <c r="C22" s="8"/>
      <c r="D22" s="8"/>
      <c r="E22" s="42"/>
      <c r="F22" s="12"/>
      <c r="G22" s="12"/>
      <c r="H22" s="9"/>
    </row>
    <row r="23" spans="1:8" ht="18" customHeight="1" thickBot="1" x14ac:dyDescent="0.35">
      <c r="A23" s="6"/>
      <c r="B23" s="45" t="s">
        <v>225</v>
      </c>
      <c r="C23" s="46">
        <v>0.02</v>
      </c>
      <c r="D23" s="46">
        <v>0.15</v>
      </c>
      <c r="E23" s="47">
        <v>0.4</v>
      </c>
      <c r="F23" s="12"/>
      <c r="G23" s="58"/>
      <c r="H23" s="9"/>
    </row>
    <row r="24" spans="1:8" ht="5.85" customHeight="1" thickBot="1" x14ac:dyDescent="0.3">
      <c r="A24" s="6"/>
      <c r="B24" s="30"/>
      <c r="C24" s="8"/>
      <c r="D24" s="8"/>
      <c r="E24" s="8"/>
      <c r="F24" s="12"/>
      <c r="G24" s="12"/>
      <c r="H24" s="9"/>
    </row>
    <row r="25" spans="1:8" ht="18" customHeight="1" thickBot="1" x14ac:dyDescent="0.35">
      <c r="A25" s="14"/>
      <c r="B25" s="48" t="s">
        <v>334</v>
      </c>
      <c r="C25" s="130">
        <v>0.2</v>
      </c>
      <c r="D25" s="131">
        <v>0.8</v>
      </c>
      <c r="E25" s="132">
        <v>2.4</v>
      </c>
      <c r="F25" s="12"/>
      <c r="G25" s="134"/>
      <c r="H25" s="9"/>
    </row>
    <row r="26" spans="1:8" ht="5.85" customHeight="1" thickBot="1" x14ac:dyDescent="0.3">
      <c r="A26" s="6"/>
      <c r="B26" s="30"/>
      <c r="C26" s="8"/>
      <c r="D26" s="8"/>
      <c r="E26" s="8"/>
      <c r="F26" s="12"/>
      <c r="G26" s="12"/>
      <c r="H26" s="9"/>
    </row>
    <row r="27" spans="1:8" ht="18" customHeight="1" x14ac:dyDescent="0.3">
      <c r="A27" s="6"/>
      <c r="B27" s="38" t="s">
        <v>261</v>
      </c>
      <c r="C27" s="39">
        <v>1.5</v>
      </c>
      <c r="D27" s="39">
        <v>3</v>
      </c>
      <c r="E27" s="40">
        <v>6</v>
      </c>
      <c r="F27" s="12"/>
      <c r="G27" s="58" t="s">
        <v>263</v>
      </c>
      <c r="H27" s="9"/>
    </row>
    <row r="28" spans="1:8" ht="5.85" customHeight="1" x14ac:dyDescent="0.25">
      <c r="A28" s="14"/>
      <c r="B28" s="41"/>
      <c r="C28" s="8"/>
      <c r="D28" s="8"/>
      <c r="E28" s="42"/>
      <c r="F28" s="12"/>
      <c r="G28" s="12"/>
      <c r="H28" s="9"/>
    </row>
    <row r="29" spans="1:8" ht="18" customHeight="1" x14ac:dyDescent="0.3">
      <c r="A29" s="14"/>
      <c r="B29" s="43" t="s">
        <v>262</v>
      </c>
      <c r="C29" s="127">
        <v>0.8</v>
      </c>
      <c r="D29" s="128">
        <v>1.6</v>
      </c>
      <c r="E29" s="129">
        <v>3.1</v>
      </c>
      <c r="F29" s="12"/>
      <c r="G29" s="58" t="s">
        <v>264</v>
      </c>
      <c r="H29" s="9"/>
    </row>
    <row r="30" spans="1:8" ht="5.85" customHeight="1" x14ac:dyDescent="0.25">
      <c r="A30" s="14"/>
      <c r="B30" s="41"/>
      <c r="C30" s="8"/>
      <c r="D30" s="8"/>
      <c r="E30" s="42"/>
      <c r="F30" s="12"/>
      <c r="G30" s="12"/>
      <c r="H30" s="9"/>
    </row>
    <row r="31" spans="1:8" ht="18" customHeight="1" x14ac:dyDescent="0.3">
      <c r="A31" s="14"/>
      <c r="B31" s="43" t="s">
        <v>329</v>
      </c>
      <c r="C31" s="141">
        <v>2E-3</v>
      </c>
      <c r="D31" s="141">
        <v>1.4999999999999999E-2</v>
      </c>
      <c r="E31" s="142">
        <v>0.06</v>
      </c>
      <c r="F31" s="12"/>
      <c r="G31" s="58" t="s">
        <v>331</v>
      </c>
      <c r="H31" s="9"/>
    </row>
    <row r="32" spans="1:8" ht="5.85" customHeight="1" x14ac:dyDescent="0.25">
      <c r="A32" s="14"/>
      <c r="B32" s="41"/>
      <c r="C32" s="18"/>
      <c r="D32" s="18"/>
      <c r="E32" s="143"/>
      <c r="F32" s="12"/>
      <c r="G32" s="12"/>
      <c r="H32" s="9"/>
    </row>
    <row r="33" spans="1:8" ht="18" customHeight="1" x14ac:dyDescent="0.3">
      <c r="A33" s="14"/>
      <c r="B33" s="43" t="s">
        <v>330</v>
      </c>
      <c r="C33" s="141">
        <v>1E-3</v>
      </c>
      <c r="D33" s="141">
        <v>7.0000000000000001E-3</v>
      </c>
      <c r="E33" s="142">
        <v>0.03</v>
      </c>
      <c r="F33" s="12"/>
      <c r="G33" s="58" t="s">
        <v>331</v>
      </c>
      <c r="H33" s="9"/>
    </row>
    <row r="34" spans="1:8" ht="5.85" customHeight="1" x14ac:dyDescent="0.25">
      <c r="A34" s="14"/>
      <c r="B34" s="41"/>
      <c r="C34" s="8"/>
      <c r="D34" s="8"/>
      <c r="E34" s="42"/>
      <c r="F34" s="12"/>
      <c r="G34" s="12"/>
      <c r="H34" s="9"/>
    </row>
    <row r="35" spans="1:8" ht="18" customHeight="1" thickBot="1" x14ac:dyDescent="0.35">
      <c r="A35" s="14"/>
      <c r="B35" s="45" t="s">
        <v>335</v>
      </c>
      <c r="C35" s="13">
        <v>0.3</v>
      </c>
      <c r="D35" s="13">
        <v>0.5</v>
      </c>
      <c r="E35" s="44">
        <v>0.7</v>
      </c>
      <c r="F35" s="12"/>
      <c r="G35" s="58" t="s">
        <v>264</v>
      </c>
      <c r="H35" s="9"/>
    </row>
    <row r="36" spans="1:8" ht="5.85" customHeight="1" x14ac:dyDescent="0.25">
      <c r="A36" s="14"/>
      <c r="B36" s="41"/>
      <c r="C36" s="8"/>
      <c r="D36" s="8"/>
      <c r="E36" s="42"/>
      <c r="F36" s="12"/>
      <c r="G36" s="12"/>
      <c r="H36" s="9"/>
    </row>
    <row r="37" spans="1:8" ht="18" customHeight="1" thickBot="1" x14ac:dyDescent="0.35">
      <c r="A37" s="14"/>
      <c r="B37" s="45" t="s">
        <v>312</v>
      </c>
      <c r="C37" s="46">
        <v>0.1</v>
      </c>
      <c r="D37" s="46">
        <v>0.15</v>
      </c>
      <c r="E37" s="47">
        <v>0.25</v>
      </c>
      <c r="F37" s="12"/>
      <c r="G37" s="58" t="s">
        <v>213</v>
      </c>
      <c r="H37" s="9"/>
    </row>
    <row r="38" spans="1:8" ht="5.85" customHeight="1" thickBot="1" x14ac:dyDescent="0.3">
      <c r="A38" s="6"/>
      <c r="B38" s="30"/>
      <c r="C38" s="8"/>
      <c r="D38" s="8"/>
      <c r="E38" s="8"/>
      <c r="F38" s="12"/>
      <c r="G38" s="12"/>
      <c r="H38" s="9"/>
    </row>
    <row r="39" spans="1:8" ht="18" customHeight="1" thickBot="1" x14ac:dyDescent="0.35">
      <c r="A39" s="14"/>
      <c r="B39" s="48" t="s">
        <v>11</v>
      </c>
      <c r="C39" s="127">
        <v>0.7</v>
      </c>
      <c r="D39" s="128">
        <v>1.6</v>
      </c>
      <c r="E39" s="129">
        <v>3.8</v>
      </c>
      <c r="F39" s="12"/>
      <c r="G39" s="134" t="s">
        <v>44</v>
      </c>
      <c r="H39" s="9"/>
    </row>
    <row r="40" spans="1:8" ht="5.85" customHeight="1" thickBot="1" x14ac:dyDescent="0.3">
      <c r="A40" s="14"/>
      <c r="C40" s="8"/>
      <c r="D40" s="8"/>
      <c r="E40" s="8"/>
      <c r="F40" s="12"/>
      <c r="G40" s="12"/>
      <c r="H40" s="9"/>
    </row>
    <row r="41" spans="1:8" ht="18" customHeight="1" thickBot="1" x14ac:dyDescent="0.35">
      <c r="A41" s="14"/>
      <c r="B41" s="48" t="s">
        <v>354</v>
      </c>
      <c r="C41" s="127">
        <v>0.2</v>
      </c>
      <c r="D41" s="131">
        <v>0.5</v>
      </c>
      <c r="E41" s="129">
        <v>1.3</v>
      </c>
      <c r="F41" s="12"/>
      <c r="G41" s="134" t="s">
        <v>355</v>
      </c>
      <c r="H41" s="9"/>
    </row>
    <row r="42" spans="1:8" ht="5.85" customHeight="1" thickBot="1" x14ac:dyDescent="0.3">
      <c r="A42" s="6"/>
      <c r="B42" s="30"/>
      <c r="C42" s="8"/>
      <c r="D42" s="8"/>
      <c r="E42" s="8"/>
      <c r="F42" s="12"/>
      <c r="G42" s="12"/>
      <c r="H42" s="9"/>
    </row>
    <row r="43" spans="1:8" ht="18" customHeight="1" thickBot="1" x14ac:dyDescent="0.35">
      <c r="A43" s="14"/>
      <c r="B43" s="51" t="s">
        <v>15</v>
      </c>
      <c r="C43" s="126">
        <f>+C39+C29+C25+C19+C41:D41</f>
        <v>1.92</v>
      </c>
      <c r="D43" s="126">
        <f>+D39+D29+D25+D19+D41:E41</f>
        <v>4.59</v>
      </c>
      <c r="E43" s="126">
        <f>+E39+E29+E25+E19+E41:F41</f>
        <v>10.900000000000002</v>
      </c>
      <c r="F43" s="12"/>
      <c r="G43" s="166">
        <f>+D43/D$111</f>
        <v>0.23490276356192427</v>
      </c>
      <c r="H43" s="9"/>
    </row>
    <row r="44" spans="1:8" ht="5.85" customHeight="1" x14ac:dyDescent="0.25">
      <c r="A44" s="14"/>
      <c r="C44" s="8"/>
      <c r="D44" s="8"/>
      <c r="E44" s="8"/>
      <c r="F44" s="12"/>
      <c r="G44" s="12"/>
      <c r="H44" s="9"/>
    </row>
    <row r="45" spans="1:8" ht="16.7" customHeight="1" x14ac:dyDescent="0.25">
      <c r="A45" s="10">
        <v>2</v>
      </c>
      <c r="B45" s="11" t="s">
        <v>16</v>
      </c>
      <c r="C45" s="32" t="s">
        <v>8</v>
      </c>
      <c r="D45" s="33" t="s">
        <v>8</v>
      </c>
      <c r="E45" s="34" t="s">
        <v>8</v>
      </c>
      <c r="F45" s="12"/>
      <c r="G45" s="116" t="s">
        <v>0</v>
      </c>
      <c r="H45" s="9"/>
    </row>
    <row r="46" spans="1:8" ht="5.85" customHeight="1" thickBot="1" x14ac:dyDescent="0.3">
      <c r="A46" s="6"/>
      <c r="B46" s="7"/>
      <c r="C46" s="8"/>
      <c r="D46" s="8"/>
      <c r="E46" s="8"/>
      <c r="F46" s="12"/>
      <c r="G46" s="12"/>
      <c r="H46" s="9"/>
    </row>
    <row r="47" spans="1:8" ht="18" customHeight="1" thickBot="1" x14ac:dyDescent="0.35">
      <c r="A47" s="6"/>
      <c r="B47" s="59" t="s">
        <v>10</v>
      </c>
      <c r="C47" s="60">
        <v>0</v>
      </c>
      <c r="D47" s="133">
        <v>0.75</v>
      </c>
      <c r="E47" s="133">
        <v>1.5</v>
      </c>
      <c r="F47" s="62"/>
      <c r="G47" s="117" t="s">
        <v>313</v>
      </c>
      <c r="H47" s="9"/>
    </row>
    <row r="48" spans="1:8" ht="5.85" customHeight="1" thickBot="1" x14ac:dyDescent="0.3">
      <c r="A48" s="6"/>
      <c r="C48" s="8"/>
      <c r="D48" s="8"/>
      <c r="E48" s="8"/>
      <c r="F48" s="12"/>
      <c r="G48" s="12"/>
      <c r="H48" s="9"/>
    </row>
    <row r="49" spans="1:8" ht="18" customHeight="1" thickBot="1" x14ac:dyDescent="0.35">
      <c r="A49" s="14"/>
      <c r="B49" s="48" t="s">
        <v>3</v>
      </c>
      <c r="C49" s="130">
        <v>0.1</v>
      </c>
      <c r="D49" s="131">
        <v>0.2</v>
      </c>
      <c r="E49" s="160">
        <v>0.4</v>
      </c>
      <c r="F49" s="12"/>
      <c r="G49" s="58"/>
      <c r="H49" s="9"/>
    </row>
    <row r="50" spans="1:8" ht="5.85" customHeight="1" thickBot="1" x14ac:dyDescent="0.3">
      <c r="A50" s="6"/>
      <c r="B50" s="30"/>
      <c r="C50" s="8"/>
      <c r="D50" s="8"/>
      <c r="E50" s="8"/>
      <c r="F50" s="12"/>
      <c r="G50" s="12"/>
      <c r="H50" s="9"/>
    </row>
    <row r="51" spans="1:8" ht="18" customHeight="1" thickBot="1" x14ac:dyDescent="0.35">
      <c r="A51" s="6"/>
      <c r="B51" s="103" t="s">
        <v>12</v>
      </c>
      <c r="C51" s="104">
        <v>0</v>
      </c>
      <c r="D51" s="104">
        <v>0</v>
      </c>
      <c r="E51" s="105">
        <v>0</v>
      </c>
      <c r="F51" s="106"/>
      <c r="G51" s="110" t="s">
        <v>314</v>
      </c>
      <c r="H51" s="9"/>
    </row>
    <row r="52" spans="1:8" ht="5.85" customHeight="1" thickBot="1" x14ac:dyDescent="0.3">
      <c r="A52" s="6"/>
      <c r="C52" s="8"/>
      <c r="D52" s="8"/>
      <c r="E52" s="8"/>
      <c r="F52" s="12"/>
      <c r="G52" s="12"/>
      <c r="H52" s="9"/>
    </row>
    <row r="53" spans="1:8" ht="18" customHeight="1" thickBot="1" x14ac:dyDescent="0.35">
      <c r="A53" s="14"/>
      <c r="B53" s="48" t="s">
        <v>315</v>
      </c>
      <c r="C53" s="130">
        <v>0.1</v>
      </c>
      <c r="D53" s="131">
        <v>0.2</v>
      </c>
      <c r="E53" s="132">
        <v>0.3</v>
      </c>
      <c r="F53" s="12"/>
      <c r="G53" s="58"/>
      <c r="H53" s="9"/>
    </row>
    <row r="54" spans="1:8" ht="5.85" customHeight="1" thickBot="1" x14ac:dyDescent="0.3">
      <c r="A54" s="14"/>
      <c r="C54" s="8"/>
      <c r="D54" s="8"/>
      <c r="E54" s="8"/>
      <c r="F54" s="12"/>
      <c r="G54" s="12"/>
      <c r="H54" s="9"/>
    </row>
    <row r="55" spans="1:8" ht="18" customHeight="1" thickBot="1" x14ac:dyDescent="0.35">
      <c r="A55" s="14"/>
      <c r="B55" s="48" t="s">
        <v>316</v>
      </c>
      <c r="C55" s="49">
        <v>0.1</v>
      </c>
      <c r="D55" s="124">
        <v>0.2</v>
      </c>
      <c r="E55" s="125">
        <v>0.3</v>
      </c>
      <c r="F55" s="12"/>
      <c r="G55" s="58"/>
      <c r="H55" s="9"/>
    </row>
    <row r="56" spans="1:8" ht="5.85" customHeight="1" thickBot="1" x14ac:dyDescent="0.3">
      <c r="A56" s="14"/>
      <c r="C56" s="8"/>
      <c r="D56" s="8"/>
      <c r="E56" s="8"/>
      <c r="F56" s="12"/>
      <c r="G56" s="12"/>
      <c r="H56" s="9"/>
    </row>
    <row r="57" spans="1:8" ht="18" customHeight="1" thickBot="1" x14ac:dyDescent="0.35">
      <c r="A57" s="14"/>
      <c r="B57" s="51" t="s">
        <v>15</v>
      </c>
      <c r="C57" s="126">
        <f>+C53+C49</f>
        <v>0.2</v>
      </c>
      <c r="D57" s="126">
        <f t="shared" ref="D57:E57" si="0">+D53+D49</f>
        <v>0.4</v>
      </c>
      <c r="E57" s="126">
        <f t="shared" si="0"/>
        <v>0.7</v>
      </c>
      <c r="F57" s="12"/>
      <c r="G57" s="166">
        <f>+D57/D$111</f>
        <v>2.0470829068577279E-2</v>
      </c>
      <c r="H57" s="9"/>
    </row>
    <row r="58" spans="1:8" ht="5.85" customHeight="1" x14ac:dyDescent="0.25">
      <c r="A58" s="14"/>
      <c r="C58" s="8"/>
      <c r="D58" s="8"/>
      <c r="E58" s="8"/>
      <c r="F58" s="12"/>
      <c r="G58" s="12"/>
      <c r="H58" s="9"/>
    </row>
    <row r="59" spans="1:8" ht="16.7" customHeight="1" x14ac:dyDescent="0.25">
      <c r="A59" s="10">
        <v>3</v>
      </c>
      <c r="B59" s="11" t="s">
        <v>2</v>
      </c>
      <c r="C59" s="32" t="s">
        <v>8</v>
      </c>
      <c r="D59" s="33" t="s">
        <v>8</v>
      </c>
      <c r="E59" s="34" t="s">
        <v>8</v>
      </c>
      <c r="F59" s="12"/>
      <c r="G59" s="116" t="s">
        <v>0</v>
      </c>
      <c r="H59" s="9"/>
    </row>
    <row r="60" spans="1:8" ht="5.85" customHeight="1" thickBot="1" x14ac:dyDescent="0.3">
      <c r="A60" s="6"/>
      <c r="B60" s="7"/>
      <c r="C60" s="8"/>
      <c r="D60" s="8"/>
      <c r="E60" s="8"/>
      <c r="F60" s="12"/>
      <c r="G60" s="12"/>
      <c r="H60" s="9"/>
    </row>
    <row r="61" spans="1:8" ht="18" customHeight="1" thickBot="1" x14ac:dyDescent="0.35">
      <c r="A61" s="14"/>
      <c r="B61" s="48" t="s">
        <v>18</v>
      </c>
      <c r="C61" s="130">
        <v>1.9</v>
      </c>
      <c r="D61" s="131">
        <v>6.3</v>
      </c>
      <c r="E61" s="132">
        <v>12</v>
      </c>
      <c r="F61" s="12"/>
      <c r="G61" s="134"/>
      <c r="H61" s="9"/>
    </row>
    <row r="62" spans="1:8" ht="5.85" customHeight="1" thickBot="1" x14ac:dyDescent="0.3">
      <c r="A62" s="14"/>
      <c r="C62" s="8"/>
      <c r="D62" s="8"/>
      <c r="E62" s="8"/>
      <c r="F62" s="12"/>
      <c r="G62" s="12"/>
      <c r="H62" s="9"/>
    </row>
    <row r="63" spans="1:8" ht="18" customHeight="1" thickBot="1" x14ac:dyDescent="0.35">
      <c r="A63" s="14"/>
      <c r="B63" s="48" t="s">
        <v>336</v>
      </c>
      <c r="C63" s="130">
        <v>0.7</v>
      </c>
      <c r="D63" s="124">
        <v>1.6</v>
      </c>
      <c r="E63" s="50">
        <v>3.3</v>
      </c>
      <c r="F63" s="12"/>
      <c r="G63" s="134" t="s">
        <v>337</v>
      </c>
      <c r="H63" s="9"/>
    </row>
    <row r="64" spans="1:8" ht="5.85" customHeight="1" thickBot="1" x14ac:dyDescent="0.3">
      <c r="A64" s="14"/>
      <c r="C64" s="8"/>
      <c r="D64" s="8"/>
      <c r="E64" s="8"/>
      <c r="F64" s="12"/>
      <c r="G64" s="12"/>
      <c r="H64" s="9"/>
    </row>
    <row r="65" spans="1:8" ht="18" customHeight="1" thickBot="1" x14ac:dyDescent="0.35">
      <c r="A65" s="14"/>
      <c r="B65" s="52" t="s">
        <v>1</v>
      </c>
      <c r="C65" s="130">
        <v>0.3</v>
      </c>
      <c r="D65" s="131">
        <v>1</v>
      </c>
      <c r="E65" s="132">
        <v>2.5</v>
      </c>
      <c r="F65" s="12"/>
      <c r="G65" s="58"/>
      <c r="H65" s="9"/>
    </row>
    <row r="66" spans="1:8" ht="5.85" customHeight="1" thickBot="1" x14ac:dyDescent="0.3">
      <c r="A66" s="14"/>
      <c r="B66" s="29"/>
      <c r="C66" s="8"/>
      <c r="D66" s="8"/>
      <c r="E66" s="8"/>
      <c r="F66" s="12"/>
      <c r="G66" s="12"/>
      <c r="H66" s="9"/>
    </row>
    <row r="67" spans="1:8" ht="18" customHeight="1" thickBot="1" x14ac:dyDescent="0.35">
      <c r="A67" s="14"/>
      <c r="B67" s="48" t="s">
        <v>13</v>
      </c>
      <c r="C67" s="130">
        <v>0.03</v>
      </c>
      <c r="D67" s="131">
        <v>0.3</v>
      </c>
      <c r="E67" s="132">
        <v>0.8</v>
      </c>
      <c r="F67" s="12"/>
      <c r="G67" s="58"/>
      <c r="H67" s="9"/>
    </row>
    <row r="68" spans="1:8" ht="5.85" customHeight="1" thickBot="1" x14ac:dyDescent="0.3">
      <c r="A68" s="14"/>
      <c r="C68" s="8"/>
      <c r="D68" s="8"/>
      <c r="E68" s="8"/>
      <c r="F68" s="12"/>
      <c r="G68" s="12"/>
      <c r="H68" s="9"/>
    </row>
    <row r="69" spans="1:8" ht="18" customHeight="1" thickBot="1" x14ac:dyDescent="0.35">
      <c r="A69" s="14"/>
      <c r="B69" s="51" t="s">
        <v>15</v>
      </c>
      <c r="C69" s="126">
        <f>+C67+C65+C63+C61</f>
        <v>2.9299999999999997</v>
      </c>
      <c r="D69" s="126">
        <f>+D67+D65+D63+D61</f>
        <v>9.1999999999999993</v>
      </c>
      <c r="E69" s="53">
        <f>+E67+E65+E61</f>
        <v>15.3</v>
      </c>
      <c r="F69" s="12"/>
      <c r="G69" s="166">
        <f>+D69/D$111</f>
        <v>0.47082906857727735</v>
      </c>
      <c r="H69" s="9"/>
    </row>
    <row r="70" spans="1:8" ht="5.85" customHeight="1" x14ac:dyDescent="0.25">
      <c r="A70" s="14"/>
      <c r="C70" s="8"/>
      <c r="D70" s="8"/>
      <c r="E70" s="8"/>
      <c r="F70" s="12"/>
      <c r="G70" s="12"/>
      <c r="H70" s="9"/>
    </row>
    <row r="71" spans="1:8" ht="16.7" customHeight="1" x14ac:dyDescent="0.25">
      <c r="A71" s="10">
        <v>4</v>
      </c>
      <c r="B71" s="11" t="s">
        <v>28</v>
      </c>
      <c r="C71" s="32" t="s">
        <v>8</v>
      </c>
      <c r="D71" s="33" t="s">
        <v>8</v>
      </c>
      <c r="E71" s="34" t="s">
        <v>8</v>
      </c>
      <c r="F71" s="12"/>
      <c r="G71" s="116" t="s">
        <v>0</v>
      </c>
      <c r="H71" s="9"/>
    </row>
    <row r="72" spans="1:8" ht="5.85" customHeight="1" thickBot="1" x14ac:dyDescent="0.3">
      <c r="A72" s="6"/>
      <c r="C72" s="8"/>
      <c r="D72" s="8"/>
      <c r="E72" s="8"/>
      <c r="F72" s="12"/>
      <c r="G72" s="12"/>
      <c r="H72" s="9"/>
    </row>
    <row r="73" spans="1:8" ht="18" customHeight="1" thickBot="1" x14ac:dyDescent="0.35">
      <c r="A73" s="14"/>
      <c r="B73" s="48" t="s">
        <v>318</v>
      </c>
      <c r="C73" s="130">
        <v>0.4</v>
      </c>
      <c r="D73" s="131">
        <v>1</v>
      </c>
      <c r="E73" s="132">
        <v>2</v>
      </c>
      <c r="F73" s="12"/>
      <c r="G73" s="58" t="s">
        <v>338</v>
      </c>
      <c r="H73" s="9"/>
    </row>
    <row r="74" spans="1:8" ht="5.85" customHeight="1" thickBot="1" x14ac:dyDescent="0.3">
      <c r="A74" s="6"/>
      <c r="B74" s="7"/>
      <c r="C74" s="8"/>
      <c r="D74" s="8"/>
      <c r="E74" s="8"/>
      <c r="F74" s="12"/>
      <c r="G74" s="12"/>
      <c r="H74" s="9"/>
    </row>
    <row r="75" spans="1:8" ht="18" customHeight="1" thickBot="1" x14ac:dyDescent="0.35">
      <c r="A75" s="14"/>
      <c r="B75" s="48" t="s">
        <v>317</v>
      </c>
      <c r="C75" s="130">
        <v>0.3</v>
      </c>
      <c r="D75" s="131">
        <v>1.7</v>
      </c>
      <c r="E75" s="132">
        <v>4.8</v>
      </c>
      <c r="F75" s="12"/>
      <c r="G75" s="58"/>
      <c r="H75" s="9"/>
    </row>
    <row r="76" spans="1:8" ht="5.85" customHeight="1" thickBot="1" x14ac:dyDescent="0.3">
      <c r="A76" s="6"/>
      <c r="B76" s="7"/>
      <c r="C76" s="8"/>
      <c r="D76" s="8"/>
      <c r="E76" s="8"/>
      <c r="F76" s="12"/>
      <c r="G76" s="12"/>
      <c r="H76" s="9"/>
    </row>
    <row r="77" spans="1:8" ht="18" customHeight="1" thickBot="1" x14ac:dyDescent="0.35">
      <c r="A77" s="6"/>
      <c r="B77" s="48" t="s">
        <v>4</v>
      </c>
      <c r="C77" s="130">
        <v>0.35</v>
      </c>
      <c r="D77" s="131">
        <v>0.5</v>
      </c>
      <c r="E77" s="132">
        <v>0.7</v>
      </c>
      <c r="F77" s="12"/>
      <c r="G77" s="58"/>
      <c r="H77" s="9"/>
    </row>
    <row r="78" spans="1:8" ht="5.85" customHeight="1" thickBot="1" x14ac:dyDescent="0.3">
      <c r="A78" s="6"/>
      <c r="B78" s="7"/>
      <c r="C78" s="8"/>
      <c r="D78" s="8"/>
      <c r="E78" s="8"/>
      <c r="F78" s="12"/>
      <c r="G78" s="12"/>
      <c r="H78" s="9"/>
    </row>
    <row r="79" spans="1:8" ht="18" customHeight="1" thickBot="1" x14ac:dyDescent="0.35">
      <c r="A79" s="6"/>
      <c r="B79" s="48" t="s">
        <v>21</v>
      </c>
      <c r="C79" s="49">
        <v>0</v>
      </c>
      <c r="D79" s="124">
        <v>0.2</v>
      </c>
      <c r="E79" s="132">
        <v>0.35</v>
      </c>
      <c r="F79" s="12"/>
      <c r="G79" s="58"/>
      <c r="H79" s="9"/>
    </row>
    <row r="80" spans="1:8" ht="5.85" customHeight="1" thickBot="1" x14ac:dyDescent="0.3">
      <c r="A80" s="6"/>
      <c r="B80" s="7"/>
      <c r="C80" s="8"/>
      <c r="D80" s="8"/>
      <c r="E80" s="8"/>
      <c r="F80" s="12"/>
      <c r="G80" s="12"/>
      <c r="H80" s="9"/>
    </row>
    <row r="81" spans="1:8" ht="18" customHeight="1" thickBot="1" x14ac:dyDescent="0.35">
      <c r="A81" s="6"/>
      <c r="B81" s="48" t="s">
        <v>40</v>
      </c>
      <c r="C81" s="130">
        <v>0.05</v>
      </c>
      <c r="D81" s="131">
        <v>0.1</v>
      </c>
      <c r="E81" s="132">
        <v>0.15</v>
      </c>
      <c r="F81" s="12"/>
      <c r="G81" s="58"/>
      <c r="H81" s="9"/>
    </row>
    <row r="82" spans="1:8" ht="5.85" customHeight="1" thickBot="1" x14ac:dyDescent="0.3">
      <c r="A82" s="14"/>
      <c r="C82" s="8"/>
      <c r="D82" s="8"/>
      <c r="E82" s="8"/>
      <c r="F82" s="12"/>
      <c r="G82" s="12"/>
      <c r="H82" s="9"/>
    </row>
    <row r="83" spans="1:8" ht="18" customHeight="1" thickBot="1" x14ac:dyDescent="0.35">
      <c r="A83" s="14"/>
      <c r="B83" s="51" t="s">
        <v>15</v>
      </c>
      <c r="C83" s="126">
        <f>+C81+C77+C75+C73</f>
        <v>1.1000000000000001</v>
      </c>
      <c r="D83" s="126">
        <f>+D81+D77+D75+D73</f>
        <v>3.3</v>
      </c>
      <c r="E83" s="126">
        <f>+E81+E77+E75+E73</f>
        <v>7.6499999999999995</v>
      </c>
      <c r="F83" s="12"/>
      <c r="G83" s="166">
        <f>+D83/D$111</f>
        <v>0.16888433981576254</v>
      </c>
      <c r="H83" s="9"/>
    </row>
    <row r="84" spans="1:8" ht="5.85" customHeight="1" x14ac:dyDescent="0.25">
      <c r="A84" s="6"/>
      <c r="B84" s="7"/>
      <c r="C84" s="8"/>
      <c r="D84" s="8"/>
      <c r="E84" s="8"/>
      <c r="F84" s="12"/>
      <c r="G84" s="12"/>
      <c r="H84" s="9"/>
    </row>
    <row r="85" spans="1:8" ht="16.7" customHeight="1" x14ac:dyDescent="0.25">
      <c r="A85" s="10">
        <v>5</v>
      </c>
      <c r="B85" s="11" t="s">
        <v>26</v>
      </c>
      <c r="C85" s="32" t="s">
        <v>8</v>
      </c>
      <c r="D85" s="33" t="s">
        <v>8</v>
      </c>
      <c r="E85" s="34" t="s">
        <v>8</v>
      </c>
      <c r="F85" s="12"/>
      <c r="G85" s="116" t="s">
        <v>0</v>
      </c>
      <c r="H85" s="9"/>
    </row>
    <row r="86" spans="1:8" ht="5.85" customHeight="1" thickBot="1" x14ac:dyDescent="0.3">
      <c r="A86" s="6"/>
      <c r="B86" s="7"/>
      <c r="C86" s="8"/>
      <c r="D86" s="8"/>
      <c r="E86" s="8"/>
      <c r="F86" s="12"/>
      <c r="G86" s="12"/>
      <c r="H86" s="9"/>
    </row>
    <row r="87" spans="1:8" s="163" customFormat="1" ht="18" customHeight="1" thickBot="1" x14ac:dyDescent="0.35">
      <c r="A87" s="157"/>
      <c r="B87" s="52" t="s">
        <v>23</v>
      </c>
      <c r="C87" s="158">
        <v>0.2</v>
      </c>
      <c r="D87" s="159">
        <v>0.4</v>
      </c>
      <c r="E87" s="160">
        <v>0.6</v>
      </c>
      <c r="F87" s="161"/>
      <c r="G87" s="140" t="s">
        <v>321</v>
      </c>
      <c r="H87" s="162"/>
    </row>
    <row r="88" spans="1:8" ht="5.85" customHeight="1" thickBot="1" x14ac:dyDescent="0.3">
      <c r="A88" s="6"/>
      <c r="C88" s="8"/>
      <c r="D88" s="8"/>
      <c r="E88" s="8"/>
      <c r="F88" s="12"/>
      <c r="G88" s="12"/>
      <c r="H88" s="9"/>
    </row>
    <row r="89" spans="1:8" s="109" customFormat="1" ht="18" customHeight="1" thickBot="1" x14ac:dyDescent="0.35">
      <c r="A89" s="107"/>
      <c r="B89" s="103" t="s">
        <v>24</v>
      </c>
      <c r="C89" s="135">
        <v>0.01</v>
      </c>
      <c r="D89" s="136">
        <v>0.05</v>
      </c>
      <c r="E89" s="137">
        <v>0.1</v>
      </c>
      <c r="F89" s="106"/>
      <c r="G89" s="110" t="s">
        <v>319</v>
      </c>
      <c r="H89" s="108"/>
    </row>
    <row r="90" spans="1:8" ht="5.85" customHeight="1" thickBot="1" x14ac:dyDescent="0.3">
      <c r="A90" s="6"/>
      <c r="C90" s="8"/>
      <c r="D90" s="8"/>
      <c r="E90" s="8"/>
      <c r="F90" s="12"/>
      <c r="G90" s="12"/>
      <c r="H90" s="9"/>
    </row>
    <row r="91" spans="1:8" s="109" customFormat="1" ht="18" customHeight="1" thickBot="1" x14ac:dyDescent="0.35">
      <c r="A91" s="107"/>
      <c r="B91" s="103" t="s">
        <v>25</v>
      </c>
      <c r="C91" s="135">
        <v>0.05</v>
      </c>
      <c r="D91" s="136">
        <v>0.1</v>
      </c>
      <c r="E91" s="137">
        <v>0.15</v>
      </c>
      <c r="F91" s="106"/>
      <c r="G91" s="110" t="s">
        <v>320</v>
      </c>
      <c r="H91" s="108"/>
    </row>
    <row r="92" spans="1:8" ht="5.85" customHeight="1" thickBot="1" x14ac:dyDescent="0.3">
      <c r="A92" s="14"/>
      <c r="C92" s="8"/>
      <c r="D92" s="8"/>
      <c r="E92" s="8"/>
      <c r="F92" s="12"/>
      <c r="G92" s="12"/>
      <c r="H92" s="9"/>
    </row>
    <row r="93" spans="1:8" ht="18" customHeight="1" thickBot="1" x14ac:dyDescent="0.35">
      <c r="A93" s="14"/>
      <c r="B93" s="51" t="s">
        <v>15</v>
      </c>
      <c r="C93" s="126">
        <f>+C87+C89+C91</f>
        <v>0.26</v>
      </c>
      <c r="D93" s="126">
        <f>+D91+D89+D87</f>
        <v>0.55000000000000004</v>
      </c>
      <c r="E93" s="53">
        <f>+E91+E89+E87</f>
        <v>0.85</v>
      </c>
      <c r="F93" s="12"/>
      <c r="G93" s="166">
        <f>+D93/D$111</f>
        <v>2.8147389969293758E-2</v>
      </c>
      <c r="H93" s="9"/>
    </row>
    <row r="94" spans="1:8" ht="5.85" customHeight="1" x14ac:dyDescent="0.25">
      <c r="A94" s="14"/>
      <c r="C94" s="8"/>
      <c r="D94" s="8"/>
      <c r="E94" s="8"/>
      <c r="F94" s="12"/>
      <c r="G94" s="12"/>
      <c r="H94" s="9"/>
    </row>
    <row r="95" spans="1:8" ht="16.7" customHeight="1" x14ac:dyDescent="0.25">
      <c r="A95" s="10">
        <v>6</v>
      </c>
      <c r="B95" s="11" t="s">
        <v>57</v>
      </c>
      <c r="C95" s="32" t="s">
        <v>8</v>
      </c>
      <c r="D95" s="33" t="s">
        <v>8</v>
      </c>
      <c r="E95" s="34" t="s">
        <v>8</v>
      </c>
      <c r="F95" s="12"/>
      <c r="G95" s="116" t="s">
        <v>0</v>
      </c>
      <c r="H95" s="9"/>
    </row>
    <row r="96" spans="1:8" ht="5.85" customHeight="1" thickBot="1" x14ac:dyDescent="0.3">
      <c r="A96" s="14"/>
      <c r="C96" s="8"/>
      <c r="D96" s="8"/>
      <c r="E96" s="8"/>
      <c r="F96" s="12"/>
      <c r="G96" s="12"/>
      <c r="H96" s="9"/>
    </row>
    <row r="97" spans="1:8" ht="18" customHeight="1" thickBot="1" x14ac:dyDescent="0.35">
      <c r="A97" s="14"/>
      <c r="B97" s="48" t="s">
        <v>324</v>
      </c>
      <c r="C97" s="130">
        <v>0.3</v>
      </c>
      <c r="D97" s="131">
        <v>0.5</v>
      </c>
      <c r="E97" s="132">
        <v>0.7</v>
      </c>
      <c r="F97" s="12"/>
      <c r="G97" s="58" t="s">
        <v>323</v>
      </c>
      <c r="H97" s="9"/>
    </row>
    <row r="98" spans="1:8" ht="5.85" customHeight="1" thickBot="1" x14ac:dyDescent="0.3">
      <c r="A98" s="14"/>
      <c r="C98" s="8"/>
      <c r="D98" s="8"/>
      <c r="E98" s="8"/>
      <c r="F98" s="12"/>
      <c r="G98" s="12"/>
      <c r="H98" s="9"/>
    </row>
    <row r="99" spans="1:8" ht="18" customHeight="1" thickBot="1" x14ac:dyDescent="0.35">
      <c r="A99" s="14"/>
      <c r="B99" s="48" t="s">
        <v>322</v>
      </c>
      <c r="C99" s="130">
        <v>0.15</v>
      </c>
      <c r="D99" s="131">
        <v>0.5</v>
      </c>
      <c r="E99" s="132">
        <v>1</v>
      </c>
      <c r="F99" s="12"/>
      <c r="G99" s="58"/>
      <c r="H99" s="9"/>
    </row>
    <row r="100" spans="1:8" ht="5.85" customHeight="1" thickBot="1" x14ac:dyDescent="0.3">
      <c r="A100" s="14"/>
      <c r="C100" s="8"/>
      <c r="D100" s="8"/>
      <c r="E100" s="8"/>
      <c r="F100" s="12"/>
      <c r="G100" s="12"/>
      <c r="H100" s="9"/>
    </row>
    <row r="101" spans="1:8" ht="18" customHeight="1" thickBot="1" x14ac:dyDescent="0.35">
      <c r="A101" s="6"/>
      <c r="B101" s="48" t="s">
        <v>27</v>
      </c>
      <c r="C101" s="130">
        <v>0.3</v>
      </c>
      <c r="D101" s="131">
        <v>0.5</v>
      </c>
      <c r="E101" s="132">
        <v>1</v>
      </c>
      <c r="F101" s="12"/>
      <c r="G101" s="58"/>
      <c r="H101" s="9"/>
    </row>
    <row r="102" spans="1:8" ht="5.85" customHeight="1" thickBot="1" x14ac:dyDescent="0.3">
      <c r="A102" s="14"/>
      <c r="C102" s="8"/>
      <c r="D102" s="8"/>
      <c r="E102" s="8"/>
      <c r="F102" s="12"/>
      <c r="G102" s="12"/>
      <c r="H102" s="9"/>
    </row>
    <row r="103" spans="1:8" ht="18" customHeight="1" thickBot="1" x14ac:dyDescent="0.35">
      <c r="A103" s="14"/>
      <c r="B103" s="51" t="s">
        <v>15</v>
      </c>
      <c r="C103" s="126">
        <f>+C101+C99+C97</f>
        <v>0.75</v>
      </c>
      <c r="D103" s="126">
        <f>+D101+D99+D97</f>
        <v>1.5</v>
      </c>
      <c r="E103" s="53">
        <f>+E101+E99+E97</f>
        <v>2.7</v>
      </c>
      <c r="F103" s="12"/>
      <c r="G103" s="166">
        <f>+D103/D$111</f>
        <v>7.6765609007164795E-2</v>
      </c>
      <c r="H103" s="9"/>
    </row>
    <row r="104" spans="1:8" ht="5.85" customHeight="1" x14ac:dyDescent="0.25">
      <c r="A104" s="14"/>
      <c r="C104" s="8"/>
      <c r="D104" s="8"/>
      <c r="E104" s="8"/>
      <c r="F104" s="12"/>
      <c r="G104" s="12"/>
      <c r="H104" s="9"/>
    </row>
    <row r="105" spans="1:8" ht="16.7" customHeight="1" x14ac:dyDescent="0.25">
      <c r="A105" s="10">
        <v>7</v>
      </c>
      <c r="B105" s="11" t="s">
        <v>58</v>
      </c>
      <c r="C105" s="32" t="s">
        <v>8</v>
      </c>
      <c r="D105" s="33" t="s">
        <v>8</v>
      </c>
      <c r="E105" s="34" t="s">
        <v>8</v>
      </c>
      <c r="F105" s="12"/>
      <c r="G105" s="116" t="s">
        <v>0</v>
      </c>
      <c r="H105" s="9"/>
    </row>
    <row r="106" spans="1:8" ht="5.85" customHeight="1" thickBot="1" x14ac:dyDescent="0.3">
      <c r="A106" s="14"/>
      <c r="C106" s="8"/>
      <c r="D106" s="8"/>
      <c r="E106" s="8"/>
      <c r="F106" s="12"/>
      <c r="G106" s="12"/>
      <c r="H106" s="9"/>
    </row>
    <row r="107" spans="1:8" ht="18" customHeight="1" thickBot="1" x14ac:dyDescent="0.35">
      <c r="A107" s="14"/>
      <c r="B107" s="48" t="s">
        <v>31</v>
      </c>
      <c r="C107" s="49">
        <v>0</v>
      </c>
      <c r="D107" s="49">
        <v>0</v>
      </c>
      <c r="E107" s="50">
        <v>0</v>
      </c>
      <c r="F107" s="12"/>
      <c r="G107" s="58" t="s">
        <v>325</v>
      </c>
      <c r="H107" s="9"/>
    </row>
    <row r="108" spans="1:8" ht="5.25" customHeight="1" x14ac:dyDescent="0.25">
      <c r="A108" s="14"/>
      <c r="C108" s="8"/>
      <c r="D108" s="8"/>
      <c r="E108" s="8"/>
      <c r="F108" s="12"/>
      <c r="G108" s="12"/>
      <c r="H108" s="9"/>
    </row>
    <row r="109" spans="1:8" ht="16.7" customHeight="1" x14ac:dyDescent="0.25">
      <c r="A109" s="10">
        <v>8</v>
      </c>
      <c r="B109" s="11" t="s">
        <v>53</v>
      </c>
      <c r="C109" s="32" t="s">
        <v>8</v>
      </c>
      <c r="D109" s="33" t="s">
        <v>8</v>
      </c>
      <c r="E109" s="34" t="s">
        <v>8</v>
      </c>
      <c r="F109" s="12"/>
      <c r="G109" s="116" t="s">
        <v>0</v>
      </c>
      <c r="H109" s="9"/>
    </row>
    <row r="110" spans="1:8" ht="5.85" customHeight="1" thickBot="1" x14ac:dyDescent="0.3">
      <c r="A110" s="14"/>
      <c r="C110" s="8"/>
      <c r="D110" s="8"/>
      <c r="E110" s="8"/>
      <c r="F110" s="12"/>
      <c r="G110" s="12"/>
      <c r="H110" s="9"/>
    </row>
    <row r="111" spans="1:8" ht="18" customHeight="1" thickBot="1" x14ac:dyDescent="0.35">
      <c r="A111" s="14"/>
      <c r="B111" s="48" t="s">
        <v>50</v>
      </c>
      <c r="C111" s="138">
        <f>+C103+C93+C83+C69+C57+C43</f>
        <v>7.16</v>
      </c>
      <c r="D111" s="138">
        <f>+D103+D93+D83+D69+D57+D43</f>
        <v>19.54</v>
      </c>
      <c r="E111" s="139">
        <f>+E103+E93+E83+E69+E57+E43</f>
        <v>38.1</v>
      </c>
      <c r="F111" s="12"/>
      <c r="G111" s="58" t="s">
        <v>339</v>
      </c>
      <c r="H111" s="9"/>
    </row>
    <row r="112" spans="1:8" ht="5.85" customHeight="1" thickBot="1" x14ac:dyDescent="0.3">
      <c r="A112" s="14"/>
      <c r="C112" s="8"/>
      <c r="D112" s="8"/>
      <c r="E112" s="8"/>
      <c r="F112" s="12"/>
      <c r="G112" s="12"/>
      <c r="H112" s="9"/>
    </row>
    <row r="113" spans="1:8" ht="18" customHeight="1" thickBot="1" x14ac:dyDescent="0.35">
      <c r="A113" s="14"/>
      <c r="B113" s="207" t="s">
        <v>405</v>
      </c>
      <c r="C113" s="167"/>
      <c r="D113" s="206">
        <f>+D19+D25+D29+C37+D39+C49+C53+D61+C65+C67+D73+D75+D77+D81+D87+D97+C99+C101</f>
        <v>15.67</v>
      </c>
      <c r="E113" s="167"/>
      <c r="F113" s="168"/>
      <c r="G113" s="208" t="s">
        <v>340</v>
      </c>
      <c r="H113" s="9"/>
    </row>
    <row r="114" spans="1:8" ht="7.5" customHeight="1" x14ac:dyDescent="0.25">
      <c r="A114" s="14"/>
      <c r="C114" s="8"/>
      <c r="D114" s="8"/>
      <c r="E114" s="8"/>
      <c r="F114" s="12"/>
      <c r="G114" s="12"/>
      <c r="H114" s="9"/>
    </row>
    <row r="115" spans="1:8" ht="6.75" hidden="1" customHeight="1" x14ac:dyDescent="0.25">
      <c r="A115" s="7"/>
      <c r="C115" s="8"/>
      <c r="D115" s="65" t="s">
        <v>93</v>
      </c>
      <c r="E115" s="8"/>
      <c r="F115" s="12"/>
      <c r="G115" s="12"/>
      <c r="H115" s="9"/>
    </row>
    <row r="116" spans="1:8" ht="6.75" hidden="1" customHeight="1" x14ac:dyDescent="0.25">
      <c r="A116" s="7"/>
      <c r="C116" s="8"/>
      <c r="D116" s="65" t="s">
        <v>94</v>
      </c>
      <c r="E116" s="8"/>
      <c r="F116" s="12"/>
      <c r="G116" s="12"/>
      <c r="H116" s="9"/>
    </row>
    <row r="117" spans="1:8" ht="6.75" hidden="1" customHeight="1" x14ac:dyDescent="0.25">
      <c r="A117" s="7"/>
      <c r="C117" s="8"/>
      <c r="D117" s="65" t="s">
        <v>95</v>
      </c>
      <c r="E117" s="8"/>
      <c r="F117" s="12"/>
      <c r="G117" s="12"/>
      <c r="H117" s="9"/>
    </row>
    <row r="118" spans="1:8" ht="16.5" customHeight="1" x14ac:dyDescent="0.25">
      <c r="A118" s="6"/>
      <c r="B118" s="7"/>
      <c r="C118" s="8"/>
      <c r="D118" s="8"/>
      <c r="E118" s="8"/>
      <c r="F118" s="7"/>
      <c r="G118" s="65"/>
      <c r="H118" s="9"/>
    </row>
    <row r="119" spans="1:8" ht="12.75" customHeight="1" x14ac:dyDescent="0.25">
      <c r="A119" s="16" t="s">
        <v>6</v>
      </c>
      <c r="B119" s="17"/>
      <c r="C119" s="18"/>
      <c r="D119" s="18"/>
      <c r="E119" s="18"/>
      <c r="F119" s="17"/>
      <c r="G119" s="119"/>
      <c r="H119" s="9"/>
    </row>
    <row r="120" spans="1:8" ht="46.5" customHeight="1" x14ac:dyDescent="0.25">
      <c r="A120" s="19"/>
      <c r="B120" s="20"/>
      <c r="C120" s="21"/>
      <c r="D120" s="21"/>
      <c r="E120" s="21"/>
      <c r="F120" s="20"/>
      <c r="G120" s="120"/>
      <c r="H120" s="22" t="s">
        <v>7</v>
      </c>
    </row>
    <row r="121" spans="1:8" ht="2.25" customHeight="1" x14ac:dyDescent="0.25">
      <c r="A121" s="23"/>
      <c r="B121" s="24"/>
      <c r="C121" s="25"/>
      <c r="D121" s="25"/>
      <c r="E121" s="25"/>
      <c r="F121" s="24"/>
      <c r="G121" s="121"/>
      <c r="H121" s="26"/>
    </row>
  </sheetData>
  <sheetProtection selectLockedCells="1"/>
  <pageMargins left="0.70866141732283472" right="0.70866141732283472" top="0.43307086614173229" bottom="0.27559055118110237" header="0.31496062992125984" footer="0.31496062992125984"/>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view="pageLayout" topLeftCell="A5" zoomScale="80" zoomScaleNormal="150" zoomScalePageLayoutView="80" workbookViewId="0">
      <selection activeCell="E17" sqref="E17"/>
    </sheetView>
  </sheetViews>
  <sheetFormatPr baseColWidth="10" defaultColWidth="0" defaultRowHeight="15.75" x14ac:dyDescent="0.25"/>
  <cols>
    <col min="1" max="1" width="3.140625" style="27" customWidth="1"/>
    <col min="2" max="2" width="58.140625" customWidth="1"/>
    <col min="3" max="4" width="15.28515625" style="28" customWidth="1"/>
    <col min="5" max="5" width="15.7109375" style="28" customWidth="1"/>
    <col min="6" max="6" width="0.85546875" customWidth="1"/>
    <col min="7" max="7" width="46.140625"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66</v>
      </c>
      <c r="B1" s="1"/>
      <c r="C1" s="2"/>
      <c r="D1" s="2"/>
      <c r="E1" s="3"/>
      <c r="F1" s="4"/>
      <c r="G1" s="4"/>
      <c r="H1" s="5"/>
    </row>
    <row r="2" spans="1:8" ht="22.5" customHeight="1" x14ac:dyDescent="0.25">
      <c r="A2" s="6"/>
      <c r="B2" s="7"/>
      <c r="C2" s="8"/>
      <c r="D2" s="8"/>
      <c r="E2" s="8"/>
      <c r="F2" s="7"/>
      <c r="G2" s="7"/>
      <c r="H2" s="9"/>
    </row>
    <row r="3" spans="1:8" ht="18" customHeight="1" x14ac:dyDescent="0.3">
      <c r="A3" s="6"/>
      <c r="B3" s="35" t="s">
        <v>33</v>
      </c>
      <c r="C3" s="13"/>
      <c r="D3" s="65" t="s">
        <v>32</v>
      </c>
      <c r="E3" s="8"/>
      <c r="F3" s="12"/>
      <c r="G3" s="7"/>
      <c r="H3" s="9"/>
    </row>
    <row r="4" spans="1:8" ht="5.85" customHeight="1" x14ac:dyDescent="0.25">
      <c r="A4" s="6"/>
      <c r="B4" s="36"/>
      <c r="C4" s="8"/>
      <c r="D4" s="65"/>
      <c r="E4" s="8"/>
      <c r="F4" s="12"/>
      <c r="G4" s="7"/>
      <c r="H4" s="9"/>
    </row>
    <row r="5" spans="1:8" ht="18" customHeight="1" x14ac:dyDescent="0.3">
      <c r="A5" s="14"/>
      <c r="B5" s="35" t="s">
        <v>34</v>
      </c>
      <c r="C5" s="13"/>
      <c r="D5" s="65" t="s">
        <v>32</v>
      </c>
      <c r="E5" s="98" t="s">
        <v>270</v>
      </c>
      <c r="F5" s="12"/>
      <c r="G5" s="97"/>
      <c r="H5" s="9"/>
    </row>
    <row r="6" spans="1:8" ht="5.85" customHeight="1" x14ac:dyDescent="0.25">
      <c r="A6" s="6"/>
      <c r="B6" s="36"/>
      <c r="C6" s="8"/>
      <c r="D6" s="65"/>
      <c r="E6" s="8"/>
      <c r="F6" s="12"/>
      <c r="G6" s="7"/>
      <c r="H6" s="9"/>
    </row>
    <row r="7" spans="1:8" ht="18" customHeight="1" x14ac:dyDescent="0.3">
      <c r="A7" s="14"/>
      <c r="B7" s="35" t="s">
        <v>214</v>
      </c>
      <c r="C7" s="13"/>
      <c r="D7" s="65" t="s">
        <v>32</v>
      </c>
      <c r="E7" s="89"/>
      <c r="F7" s="12"/>
      <c r="G7" s="7" t="s">
        <v>304</v>
      </c>
      <c r="H7" s="9"/>
    </row>
    <row r="8" spans="1:8" ht="5.85" customHeight="1" thickBot="1" x14ac:dyDescent="0.3">
      <c r="A8" s="6"/>
      <c r="B8" s="36"/>
      <c r="C8" s="8"/>
      <c r="D8" s="65"/>
      <c r="E8" s="8"/>
      <c r="F8" s="12"/>
      <c r="G8" s="7"/>
      <c r="H8" s="9"/>
    </row>
    <row r="9" spans="1:8" ht="18" customHeight="1" thickBot="1" x14ac:dyDescent="0.3">
      <c r="A9" s="14"/>
      <c r="B9" s="91"/>
      <c r="C9" s="92" t="s">
        <v>303</v>
      </c>
      <c r="D9" s="90"/>
      <c r="E9" s="93" t="s">
        <v>266</v>
      </c>
      <c r="F9" s="12"/>
      <c r="G9" s="55" t="s">
        <v>267</v>
      </c>
      <c r="H9" s="9"/>
    </row>
    <row r="10" spans="1:8" ht="20.25" customHeight="1" x14ac:dyDescent="0.25">
      <c r="A10" s="14"/>
      <c r="B10" s="30"/>
      <c r="C10" s="8"/>
      <c r="D10" s="8"/>
      <c r="E10" s="8"/>
      <c r="F10" s="12"/>
      <c r="G10" s="7"/>
      <c r="H10" s="9"/>
    </row>
    <row r="11" spans="1:8" ht="29.25" customHeight="1" x14ac:dyDescent="0.5">
      <c r="A11" s="31" t="s">
        <v>240</v>
      </c>
      <c r="B11" s="1"/>
      <c r="C11" s="2"/>
      <c r="D11" s="2"/>
      <c r="E11" s="3"/>
      <c r="F11" s="4"/>
      <c r="G11" s="4"/>
      <c r="H11" s="5"/>
    </row>
    <row r="12" spans="1:8" ht="5.85" customHeight="1" x14ac:dyDescent="0.25">
      <c r="A12" s="14"/>
      <c r="B12" s="30"/>
      <c r="C12" s="8"/>
      <c r="D12" s="8"/>
      <c r="E12" s="8"/>
      <c r="F12" s="12"/>
      <c r="G12" s="7"/>
      <c r="H12" s="9"/>
    </row>
    <row r="13" spans="1:8" ht="16.7" customHeight="1" x14ac:dyDescent="0.25">
      <c r="A13" s="10">
        <v>1</v>
      </c>
      <c r="B13" s="11" t="s">
        <v>265</v>
      </c>
      <c r="C13" s="32" t="s">
        <v>8</v>
      </c>
      <c r="D13" s="33" t="s">
        <v>8</v>
      </c>
      <c r="E13" s="34" t="s">
        <v>8</v>
      </c>
      <c r="F13" s="12"/>
      <c r="G13" s="10" t="s">
        <v>0</v>
      </c>
      <c r="H13" s="9"/>
    </row>
    <row r="14" spans="1:8" ht="5.85" customHeight="1" thickBot="1" x14ac:dyDescent="0.3">
      <c r="A14" s="14"/>
      <c r="C14" s="8"/>
      <c r="D14" s="8"/>
      <c r="E14" s="8"/>
      <c r="F14" s="12"/>
      <c r="G14" s="54"/>
      <c r="H14" s="9"/>
    </row>
    <row r="15" spans="1:8" ht="18" customHeight="1" x14ac:dyDescent="0.3">
      <c r="A15" s="6"/>
      <c r="B15" s="38" t="s">
        <v>226</v>
      </c>
      <c r="C15" s="39">
        <v>0</v>
      </c>
      <c r="D15" s="39">
        <v>0</v>
      </c>
      <c r="E15" s="40">
        <v>0</v>
      </c>
      <c r="F15" s="12"/>
      <c r="G15" s="58"/>
      <c r="H15" s="9"/>
    </row>
    <row r="16" spans="1:8" ht="5.85" customHeight="1" x14ac:dyDescent="0.25">
      <c r="A16" s="14"/>
      <c r="B16" s="86"/>
      <c r="C16" s="8"/>
      <c r="D16" s="8"/>
      <c r="E16" s="42"/>
      <c r="F16" s="12"/>
      <c r="G16" s="12"/>
      <c r="H16" s="9"/>
    </row>
    <row r="17" spans="1:8" ht="18" customHeight="1" x14ac:dyDescent="0.3">
      <c r="A17" s="6"/>
      <c r="B17" s="43" t="s">
        <v>310</v>
      </c>
      <c r="C17" s="13">
        <v>0.02</v>
      </c>
      <c r="D17" s="13">
        <v>0.05</v>
      </c>
      <c r="E17" s="44">
        <v>0.1</v>
      </c>
      <c r="F17" s="12"/>
      <c r="G17" s="58"/>
      <c r="H17" s="9"/>
    </row>
    <row r="18" spans="1:8" ht="5.85" customHeight="1" x14ac:dyDescent="0.25">
      <c r="A18" s="14"/>
      <c r="B18" s="86"/>
      <c r="C18" s="8"/>
      <c r="D18" s="8"/>
      <c r="E18" s="42"/>
      <c r="F18" s="12"/>
      <c r="G18" s="12"/>
      <c r="H18" s="9"/>
    </row>
    <row r="19" spans="1:8" ht="18" customHeight="1" x14ac:dyDescent="0.3">
      <c r="A19" s="6"/>
      <c r="B19" s="43" t="s">
        <v>311</v>
      </c>
      <c r="C19" s="13">
        <v>0.02</v>
      </c>
      <c r="D19" s="13">
        <v>0.09</v>
      </c>
      <c r="E19" s="44">
        <v>0.3</v>
      </c>
      <c r="F19" s="12"/>
      <c r="G19" s="58"/>
      <c r="H19" s="9"/>
    </row>
    <row r="20" spans="1:8" ht="5.85" customHeight="1" x14ac:dyDescent="0.25">
      <c r="A20" s="14"/>
      <c r="B20" s="86"/>
      <c r="C20" s="8"/>
      <c r="D20" s="8"/>
      <c r="E20" s="42"/>
      <c r="F20" s="12"/>
      <c r="G20" s="12"/>
      <c r="H20" s="9"/>
    </row>
    <row r="21" spans="1:8" ht="18" customHeight="1" x14ac:dyDescent="0.3">
      <c r="A21" s="6"/>
      <c r="B21" s="43" t="s">
        <v>227</v>
      </c>
      <c r="C21" s="13">
        <v>0.02</v>
      </c>
      <c r="D21" s="13">
        <v>0.05</v>
      </c>
      <c r="E21" s="44">
        <v>0.1</v>
      </c>
      <c r="F21" s="12"/>
      <c r="G21" s="58"/>
      <c r="H21" s="9"/>
    </row>
    <row r="22" spans="1:8" ht="5.85" customHeight="1" x14ac:dyDescent="0.25">
      <c r="A22" s="14"/>
      <c r="B22" s="41"/>
      <c r="C22" s="8"/>
      <c r="D22" s="8"/>
      <c r="E22" s="42"/>
      <c r="F22" s="12"/>
      <c r="G22" s="12"/>
      <c r="H22" s="9"/>
    </row>
    <row r="23" spans="1:8" ht="18" customHeight="1" thickBot="1" x14ac:dyDescent="0.35">
      <c r="A23" s="6"/>
      <c r="B23" s="45" t="s">
        <v>225</v>
      </c>
      <c r="C23" s="46">
        <v>0.02</v>
      </c>
      <c r="D23" s="46">
        <v>0.15</v>
      </c>
      <c r="E23" s="47">
        <v>0.4</v>
      </c>
      <c r="F23" s="12"/>
      <c r="G23" s="58"/>
      <c r="H23" s="9"/>
    </row>
    <row r="24" spans="1:8" ht="5.85" customHeight="1" thickBot="1" x14ac:dyDescent="0.3">
      <c r="A24" s="6"/>
      <c r="B24" s="30"/>
      <c r="C24" s="8"/>
      <c r="D24" s="8"/>
      <c r="E24" s="8"/>
      <c r="F24" s="12"/>
      <c r="G24" s="12"/>
      <c r="H24" s="9"/>
    </row>
    <row r="25" spans="1:8" ht="18" customHeight="1" thickBot="1" x14ac:dyDescent="0.35">
      <c r="A25" s="14"/>
      <c r="B25" s="48" t="s">
        <v>221</v>
      </c>
      <c r="C25" s="49">
        <v>0.2</v>
      </c>
      <c r="D25" s="49">
        <v>0.8</v>
      </c>
      <c r="E25" s="50">
        <v>2.4</v>
      </c>
      <c r="F25" s="12"/>
      <c r="G25" s="58"/>
      <c r="H25" s="9"/>
    </row>
    <row r="26" spans="1:8" ht="5.85" customHeight="1" thickBot="1" x14ac:dyDescent="0.3">
      <c r="A26" s="6"/>
      <c r="B26" s="30"/>
      <c r="C26" s="8"/>
      <c r="D26" s="8"/>
      <c r="E26" s="8"/>
      <c r="F26" s="12"/>
      <c r="G26" s="12"/>
      <c r="H26" s="9"/>
    </row>
    <row r="27" spans="1:8" ht="18" customHeight="1" x14ac:dyDescent="0.3">
      <c r="A27" s="6"/>
      <c r="B27" s="38" t="s">
        <v>261</v>
      </c>
      <c r="C27" s="39">
        <v>1.5</v>
      </c>
      <c r="D27" s="39">
        <v>3</v>
      </c>
      <c r="E27" s="40">
        <v>6</v>
      </c>
      <c r="F27" s="12"/>
      <c r="G27" s="58" t="s">
        <v>263</v>
      </c>
      <c r="H27" s="9"/>
    </row>
    <row r="28" spans="1:8" ht="5.85" customHeight="1" x14ac:dyDescent="0.25">
      <c r="A28" s="14"/>
      <c r="B28" s="41"/>
      <c r="C28" s="8"/>
      <c r="D28" s="8"/>
      <c r="E28" s="42"/>
      <c r="F28" s="12"/>
      <c r="G28" s="12"/>
      <c r="H28" s="9"/>
    </row>
    <row r="29" spans="1:8" ht="18" customHeight="1" x14ac:dyDescent="0.3">
      <c r="A29" s="14"/>
      <c r="B29" s="43" t="s">
        <v>262</v>
      </c>
      <c r="C29" s="13">
        <v>0.8</v>
      </c>
      <c r="D29" s="13">
        <v>1.6</v>
      </c>
      <c r="E29" s="44">
        <v>3.1</v>
      </c>
      <c r="F29" s="12"/>
      <c r="G29" s="58" t="s">
        <v>264</v>
      </c>
      <c r="H29" s="9"/>
    </row>
    <row r="30" spans="1:8" ht="5.85" customHeight="1" x14ac:dyDescent="0.25">
      <c r="A30" s="14"/>
      <c r="B30" s="41"/>
      <c r="C30" s="8"/>
      <c r="D30" s="8"/>
      <c r="E30" s="42"/>
      <c r="F30" s="12"/>
      <c r="G30" s="12"/>
      <c r="H30" s="9"/>
    </row>
    <row r="31" spans="1:8" ht="18" customHeight="1" x14ac:dyDescent="0.3">
      <c r="A31" s="14"/>
      <c r="B31" s="43" t="s">
        <v>379</v>
      </c>
      <c r="C31" s="141">
        <v>2E-3</v>
      </c>
      <c r="D31" s="141">
        <v>1.4999999999999999E-2</v>
      </c>
      <c r="E31" s="142">
        <v>0.06</v>
      </c>
      <c r="F31" s="12"/>
      <c r="G31" s="58" t="s">
        <v>378</v>
      </c>
      <c r="H31" s="9"/>
    </row>
    <row r="32" spans="1:8" ht="5.85" customHeight="1" x14ac:dyDescent="0.25">
      <c r="A32" s="14"/>
      <c r="B32" s="41"/>
      <c r="C32" s="18"/>
      <c r="D32" s="18"/>
      <c r="E32" s="143"/>
      <c r="F32" s="12"/>
      <c r="G32" s="12"/>
      <c r="H32" s="9"/>
    </row>
    <row r="33" spans="1:8" ht="18" customHeight="1" x14ac:dyDescent="0.3">
      <c r="A33" s="14"/>
      <c r="B33" s="43" t="s">
        <v>380</v>
      </c>
      <c r="C33" s="141">
        <v>2E-3</v>
      </c>
      <c r="D33" s="141">
        <v>2.5000000000000001E-2</v>
      </c>
      <c r="E33" s="142">
        <v>0.1</v>
      </c>
      <c r="F33" s="12"/>
      <c r="G33" s="58"/>
      <c r="H33" s="9"/>
    </row>
    <row r="34" spans="1:8" ht="5.85" customHeight="1" x14ac:dyDescent="0.25">
      <c r="A34" s="14"/>
      <c r="B34" s="41"/>
      <c r="C34" s="8"/>
      <c r="D34" s="8"/>
      <c r="E34" s="42"/>
      <c r="F34" s="12"/>
      <c r="G34" s="12"/>
      <c r="H34" s="9"/>
    </row>
    <row r="35" spans="1:8" ht="18" customHeight="1" thickBot="1" x14ac:dyDescent="0.35">
      <c r="A35" s="14"/>
      <c r="B35" s="45" t="s">
        <v>29</v>
      </c>
      <c r="C35" s="13">
        <v>0.4</v>
      </c>
      <c r="D35" s="13">
        <v>0.6</v>
      </c>
      <c r="E35" s="44">
        <v>0.8</v>
      </c>
      <c r="F35" s="12"/>
      <c r="G35" s="58" t="s">
        <v>264</v>
      </c>
      <c r="H35" s="9"/>
    </row>
    <row r="36" spans="1:8" ht="5.85" customHeight="1" x14ac:dyDescent="0.25">
      <c r="A36" s="14"/>
      <c r="B36" s="41"/>
      <c r="C36" s="8"/>
      <c r="D36" s="8"/>
      <c r="E36" s="42"/>
      <c r="F36" s="12"/>
      <c r="G36" s="12"/>
      <c r="H36" s="9"/>
    </row>
    <row r="37" spans="1:8" ht="18" customHeight="1" thickBot="1" x14ac:dyDescent="0.35">
      <c r="A37" s="14"/>
      <c r="B37" s="45" t="s">
        <v>312</v>
      </c>
      <c r="C37" s="46">
        <v>0.1</v>
      </c>
      <c r="D37" s="46">
        <v>0.15</v>
      </c>
      <c r="E37" s="47">
        <v>0.25</v>
      </c>
      <c r="F37" s="12"/>
      <c r="G37" s="58" t="s">
        <v>213</v>
      </c>
      <c r="H37" s="9"/>
    </row>
    <row r="38" spans="1:8" ht="5.85" customHeight="1" thickBot="1" x14ac:dyDescent="0.3">
      <c r="A38" s="6"/>
      <c r="B38" s="30"/>
      <c r="C38" s="8"/>
      <c r="D38" s="8"/>
      <c r="E38" s="8"/>
      <c r="F38" s="12"/>
      <c r="G38" s="12"/>
      <c r="H38" s="9"/>
    </row>
    <row r="39" spans="1:8" ht="18" customHeight="1" thickBot="1" x14ac:dyDescent="0.35">
      <c r="A39" s="14"/>
      <c r="B39" s="48" t="s">
        <v>11</v>
      </c>
      <c r="C39" s="49">
        <v>0.7</v>
      </c>
      <c r="D39" s="49">
        <v>1.6</v>
      </c>
      <c r="E39" s="50">
        <v>3.8</v>
      </c>
      <c r="F39" s="12"/>
      <c r="G39" s="134" t="s">
        <v>381</v>
      </c>
      <c r="H39" s="9"/>
    </row>
    <row r="40" spans="1:8" ht="5.85" customHeight="1" thickBot="1" x14ac:dyDescent="0.3">
      <c r="A40" s="14"/>
      <c r="C40" s="8"/>
      <c r="D40" s="8"/>
      <c r="E40" s="8"/>
      <c r="F40" s="12"/>
      <c r="G40" s="12"/>
      <c r="H40" s="9"/>
    </row>
    <row r="41" spans="1:8" ht="18" customHeight="1" thickBot="1" x14ac:dyDescent="0.35">
      <c r="A41" s="14"/>
      <c r="B41" s="48" t="s">
        <v>354</v>
      </c>
      <c r="C41" s="124">
        <v>0.2</v>
      </c>
      <c r="D41" s="124">
        <v>0.5</v>
      </c>
      <c r="E41" s="125">
        <v>1.3</v>
      </c>
      <c r="F41" s="12"/>
      <c r="G41" s="134" t="s">
        <v>44</v>
      </c>
      <c r="H41" s="9"/>
    </row>
    <row r="42" spans="1:8" ht="5.85" customHeight="1" thickBot="1" x14ac:dyDescent="0.3">
      <c r="A42" s="14"/>
      <c r="C42" s="8"/>
      <c r="D42" s="8"/>
      <c r="E42" s="8"/>
      <c r="F42" s="12"/>
      <c r="G42" s="12"/>
      <c r="H42" s="9"/>
    </row>
    <row r="43" spans="1:8" ht="18" customHeight="1" thickBot="1" x14ac:dyDescent="0.35">
      <c r="A43" s="14"/>
      <c r="B43" s="51" t="s">
        <v>15</v>
      </c>
      <c r="C43" s="126"/>
      <c r="D43" s="126"/>
      <c r="E43" s="53"/>
      <c r="F43" s="12"/>
      <c r="G43" s="58"/>
      <c r="H43" s="9"/>
    </row>
    <row r="44" spans="1:8" ht="5.85" customHeight="1" x14ac:dyDescent="0.25">
      <c r="A44" s="14"/>
      <c r="C44" s="8"/>
      <c r="D44" s="8"/>
      <c r="E44" s="8"/>
      <c r="F44" s="12"/>
      <c r="G44" s="54"/>
      <c r="H44" s="9"/>
    </row>
    <row r="45" spans="1:8" ht="16.7" customHeight="1" x14ac:dyDescent="0.25">
      <c r="A45" s="10">
        <v>2</v>
      </c>
      <c r="B45" s="11" t="s">
        <v>210</v>
      </c>
      <c r="C45" s="32" t="s">
        <v>8</v>
      </c>
      <c r="D45" s="33" t="s">
        <v>8</v>
      </c>
      <c r="E45" s="34" t="s">
        <v>8</v>
      </c>
      <c r="F45" s="12"/>
      <c r="G45" s="10" t="s">
        <v>0</v>
      </c>
      <c r="H45" s="9"/>
    </row>
    <row r="46" spans="1:8" ht="5.85" customHeight="1" thickBot="1" x14ac:dyDescent="0.3">
      <c r="A46" s="14"/>
      <c r="C46" s="8"/>
      <c r="D46" s="8"/>
      <c r="E46" s="8"/>
      <c r="F46" s="12"/>
      <c r="G46" s="54"/>
      <c r="H46" s="9"/>
    </row>
    <row r="47" spans="1:8" ht="18" customHeight="1" thickBot="1" x14ac:dyDescent="0.35">
      <c r="A47" s="14"/>
      <c r="B47" s="51" t="s">
        <v>5</v>
      </c>
      <c r="C47" s="126">
        <f>+'Benchmark kWh midi'!C47</f>
        <v>0.2</v>
      </c>
      <c r="D47" s="126">
        <f>+'Benchmark kWh midi'!D47</f>
        <v>1</v>
      </c>
      <c r="E47" s="53">
        <f>+'Benchmark kWh midi'!E47</f>
        <v>2</v>
      </c>
      <c r="F47" s="12"/>
      <c r="G47" s="55" t="s">
        <v>332</v>
      </c>
      <c r="H47" s="9"/>
    </row>
    <row r="48" spans="1:8" ht="5.85" customHeight="1" x14ac:dyDescent="0.25">
      <c r="A48" s="14"/>
      <c r="C48" s="8"/>
      <c r="D48" s="8"/>
      <c r="E48" s="8"/>
      <c r="F48" s="12"/>
      <c r="G48" s="54"/>
      <c r="H48" s="9"/>
    </row>
    <row r="49" spans="1:8" ht="16.7" customHeight="1" x14ac:dyDescent="0.25">
      <c r="A49" s="10">
        <v>3</v>
      </c>
      <c r="B49" s="11" t="s">
        <v>55</v>
      </c>
      <c r="C49" s="32" t="s">
        <v>8</v>
      </c>
      <c r="D49" s="33" t="s">
        <v>8</v>
      </c>
      <c r="E49" s="34" t="s">
        <v>8</v>
      </c>
      <c r="F49" s="12"/>
      <c r="G49" s="10" t="s">
        <v>0</v>
      </c>
      <c r="H49" s="9"/>
    </row>
    <row r="50" spans="1:8" ht="5.85" customHeight="1" thickBot="1" x14ac:dyDescent="0.3">
      <c r="A50" s="14"/>
      <c r="C50" s="8"/>
      <c r="D50" s="8"/>
      <c r="E50" s="8"/>
      <c r="F50" s="12"/>
      <c r="G50" s="54"/>
      <c r="H50" s="9"/>
    </row>
    <row r="51" spans="1:8" ht="18" customHeight="1" thickBot="1" x14ac:dyDescent="0.35">
      <c r="A51" s="14"/>
      <c r="B51" s="51" t="s">
        <v>5</v>
      </c>
      <c r="C51" s="126">
        <f>+'Benchmark kWh midi'!C51+'Benchmark kWh midi'!C55+'Benchmark kWh midi'!C59+'Benchmark kWh midi'!C63+'Benchmark kWh midi'!C67</f>
        <v>5.7</v>
      </c>
      <c r="D51" s="126">
        <f>+'Benchmark kWh midi'!D51+'Benchmark kWh midi'!D55+'Benchmark kWh midi'!D59+'Benchmark kWh midi'!D63+'Benchmark kWh midi'!D67</f>
        <v>15.4</v>
      </c>
      <c r="E51" s="53">
        <f>+'Benchmark kWh midi'!E51+'Benchmark kWh midi'!E55+'Benchmark kWh midi'!E59+'Benchmark kWh midi'!E63+'Benchmark kWh midi'!E67</f>
        <v>26.2</v>
      </c>
      <c r="F51" s="12"/>
      <c r="G51" s="55"/>
      <c r="H51" s="9"/>
    </row>
    <row r="52" spans="1:8" ht="5.85" customHeight="1" x14ac:dyDescent="0.25">
      <c r="A52" s="14"/>
      <c r="C52" s="8"/>
      <c r="D52" s="8"/>
      <c r="E52" s="8"/>
      <c r="F52" s="12"/>
      <c r="G52" s="54"/>
      <c r="H52" s="9"/>
    </row>
    <row r="53" spans="1:8" ht="16.7" customHeight="1" x14ac:dyDescent="0.25">
      <c r="A53" s="10">
        <v>4</v>
      </c>
      <c r="B53" s="11" t="s">
        <v>60</v>
      </c>
      <c r="C53" s="32" t="s">
        <v>8</v>
      </c>
      <c r="D53" s="33" t="s">
        <v>8</v>
      </c>
      <c r="E53" s="34" t="s">
        <v>8</v>
      </c>
      <c r="F53" s="12"/>
      <c r="G53" s="10" t="s">
        <v>0</v>
      </c>
      <c r="H53" s="9"/>
    </row>
    <row r="54" spans="1:8" ht="5.85" customHeight="1" thickBot="1" x14ac:dyDescent="0.3">
      <c r="A54" s="14"/>
      <c r="C54" s="8"/>
      <c r="D54" s="8"/>
      <c r="E54" s="8"/>
      <c r="F54" s="12"/>
      <c r="G54" s="15"/>
      <c r="H54" s="9"/>
    </row>
    <row r="55" spans="1:8" ht="18" customHeight="1" thickBot="1" x14ac:dyDescent="0.35">
      <c r="A55" s="14"/>
      <c r="B55" s="51" t="s">
        <v>5</v>
      </c>
      <c r="C55" s="126">
        <f>+'Benchmark kWh midi'!C67</f>
        <v>0</v>
      </c>
      <c r="D55" s="126">
        <f>+'Benchmark kWh midi'!D67</f>
        <v>0</v>
      </c>
      <c r="E55" s="53">
        <f>+'Benchmark kWh midi'!E67</f>
        <v>0</v>
      </c>
      <c r="F55" s="12"/>
      <c r="G55" s="56"/>
      <c r="H55" s="9"/>
    </row>
    <row r="56" spans="1:8" ht="5.85" customHeight="1" x14ac:dyDescent="0.25">
      <c r="A56" s="14"/>
      <c r="C56" s="8"/>
      <c r="D56" s="8"/>
      <c r="E56" s="8"/>
      <c r="F56" s="12"/>
      <c r="G56" s="15"/>
      <c r="H56" s="9"/>
    </row>
    <row r="57" spans="1:8" ht="16.7" customHeight="1" x14ac:dyDescent="0.25">
      <c r="A57" s="10">
        <v>5</v>
      </c>
      <c r="B57" s="11" t="s">
        <v>54</v>
      </c>
      <c r="C57" s="32" t="s">
        <v>8</v>
      </c>
      <c r="D57" s="33" t="s">
        <v>8</v>
      </c>
      <c r="E57" s="34" t="s">
        <v>8</v>
      </c>
      <c r="F57" s="12"/>
      <c r="G57" s="10" t="s">
        <v>0</v>
      </c>
      <c r="H57" s="9"/>
    </row>
    <row r="58" spans="1:8" ht="5.85" customHeight="1" thickBot="1" x14ac:dyDescent="0.3">
      <c r="A58" s="14"/>
      <c r="C58" s="8"/>
      <c r="D58" s="8"/>
      <c r="E58" s="8"/>
      <c r="F58" s="12"/>
      <c r="G58" s="15"/>
      <c r="H58" s="9"/>
    </row>
    <row r="59" spans="1:8" ht="18" customHeight="1" thickBot="1" x14ac:dyDescent="0.35">
      <c r="A59" s="14"/>
      <c r="B59" s="51" t="s">
        <v>53</v>
      </c>
      <c r="C59" s="49"/>
      <c r="D59" s="49"/>
      <c r="E59" s="50"/>
      <c r="F59" s="12"/>
      <c r="G59" s="56"/>
      <c r="H59" s="9"/>
    </row>
    <row r="60" spans="1:8" ht="29.25" customHeight="1" x14ac:dyDescent="0.25">
      <c r="A60" s="14"/>
      <c r="C60" s="8"/>
      <c r="D60" s="8"/>
      <c r="E60" s="8"/>
      <c r="F60" s="12"/>
      <c r="G60" s="15"/>
      <c r="H60" s="9"/>
    </row>
    <row r="61" spans="1:8" ht="29.25" hidden="1" customHeight="1" x14ac:dyDescent="0.25">
      <c r="A61" s="7"/>
      <c r="C61" s="8"/>
      <c r="D61" s="65" t="s">
        <v>93</v>
      </c>
      <c r="E61" s="8"/>
      <c r="F61" s="12"/>
      <c r="G61" s="15"/>
      <c r="H61" s="9"/>
    </row>
    <row r="62" spans="1:8" ht="29.25" hidden="1" customHeight="1" x14ac:dyDescent="0.25">
      <c r="A62" s="7"/>
      <c r="C62" s="8"/>
      <c r="D62" s="65" t="s">
        <v>94</v>
      </c>
      <c r="E62" s="8"/>
      <c r="F62" s="12"/>
      <c r="G62" s="15"/>
      <c r="H62" s="9"/>
    </row>
    <row r="63" spans="1:8" ht="29.25" hidden="1" customHeight="1" x14ac:dyDescent="0.25">
      <c r="A63" s="7"/>
      <c r="C63" s="8"/>
      <c r="D63" s="65" t="s">
        <v>95</v>
      </c>
      <c r="E63" s="8"/>
      <c r="F63" s="12"/>
      <c r="G63" s="15"/>
      <c r="H63" s="9"/>
    </row>
    <row r="64" spans="1:8" ht="29.25" customHeight="1" x14ac:dyDescent="0.5">
      <c r="A64" s="31" t="s">
        <v>92</v>
      </c>
      <c r="B64" s="1"/>
      <c r="C64" s="66"/>
      <c r="D64" s="209"/>
      <c r="E64" s="209"/>
      <c r="F64" s="4"/>
      <c r="G64" s="57"/>
      <c r="H64" s="5"/>
    </row>
    <row r="65" spans="1:8" ht="5.85" customHeight="1" x14ac:dyDescent="0.25">
      <c r="A65" s="14"/>
      <c r="B65" s="30"/>
      <c r="C65" s="8"/>
      <c r="D65" s="8"/>
      <c r="E65" s="8"/>
      <c r="F65" s="12"/>
      <c r="G65" s="54"/>
      <c r="H65" s="9"/>
    </row>
    <row r="66" spans="1:8" ht="16.7" customHeight="1" x14ac:dyDescent="0.25">
      <c r="A66" s="10">
        <v>6</v>
      </c>
      <c r="B66" s="11" t="s">
        <v>45</v>
      </c>
      <c r="C66" s="32" t="s">
        <v>8</v>
      </c>
      <c r="D66" s="33" t="s">
        <v>8</v>
      </c>
      <c r="E66" s="34" t="s">
        <v>8</v>
      </c>
      <c r="F66" s="12"/>
      <c r="G66" s="10" t="s">
        <v>0</v>
      </c>
      <c r="H66" s="9"/>
    </row>
    <row r="67" spans="1:8" ht="5.85" customHeight="1" thickBot="1" x14ac:dyDescent="0.3">
      <c r="A67" s="14"/>
      <c r="C67" s="8"/>
      <c r="D67" s="8"/>
      <c r="E67" s="8"/>
      <c r="F67" s="12"/>
      <c r="G67" s="54"/>
      <c r="H67" s="9"/>
    </row>
    <row r="68" spans="1:8" ht="18" customHeight="1" thickBot="1" x14ac:dyDescent="0.35">
      <c r="A68" s="14"/>
      <c r="B68" s="51" t="s">
        <v>347</v>
      </c>
      <c r="C68" s="49"/>
      <c r="D68" s="49"/>
      <c r="E68" s="50"/>
      <c r="F68" s="12"/>
      <c r="G68" s="55" t="s">
        <v>19</v>
      </c>
      <c r="H68" s="9"/>
    </row>
    <row r="69" spans="1:8" ht="24" customHeight="1" x14ac:dyDescent="0.25">
      <c r="A69" s="14"/>
      <c r="C69" s="8"/>
      <c r="D69" s="8"/>
      <c r="E69" s="8"/>
      <c r="F69" s="12"/>
      <c r="G69" s="15"/>
      <c r="H69" s="9"/>
    </row>
    <row r="70" spans="1:8" ht="29.25" customHeight="1" x14ac:dyDescent="0.5">
      <c r="A70" s="31" t="s">
        <v>241</v>
      </c>
      <c r="B70" s="1"/>
      <c r="C70" s="2"/>
      <c r="D70" s="2"/>
      <c r="E70" s="3"/>
      <c r="F70" s="4"/>
      <c r="G70" s="57"/>
      <c r="H70" s="5"/>
    </row>
    <row r="71" spans="1:8" ht="5.85" customHeight="1" x14ac:dyDescent="0.25">
      <c r="A71" s="14"/>
      <c r="B71" s="30"/>
      <c r="C71" s="8"/>
      <c r="D71" s="8"/>
      <c r="E71" s="8"/>
      <c r="F71" s="12"/>
      <c r="G71" s="54"/>
      <c r="H71" s="9"/>
    </row>
    <row r="72" spans="1:8" ht="16.7" customHeight="1" x14ac:dyDescent="0.25">
      <c r="A72" s="10">
        <v>7</v>
      </c>
      <c r="B72" s="11" t="s">
        <v>51</v>
      </c>
      <c r="C72" s="32" t="s">
        <v>8</v>
      </c>
      <c r="D72" s="33" t="s">
        <v>8</v>
      </c>
      <c r="E72" s="34" t="s">
        <v>8</v>
      </c>
      <c r="F72" s="12"/>
      <c r="G72" s="10" t="s">
        <v>0</v>
      </c>
      <c r="H72" s="9"/>
    </row>
    <row r="73" spans="1:8" ht="5.85" customHeight="1" thickBot="1" x14ac:dyDescent="0.3">
      <c r="A73" s="14"/>
      <c r="C73" s="8"/>
      <c r="D73" s="8"/>
      <c r="E73" s="8"/>
      <c r="F73" s="12"/>
      <c r="G73" s="15"/>
      <c r="H73" s="9"/>
    </row>
    <row r="74" spans="1:8" ht="18" customHeight="1" thickBot="1" x14ac:dyDescent="0.35">
      <c r="A74" s="14"/>
      <c r="B74" s="51" t="s">
        <v>348</v>
      </c>
      <c r="C74" s="126" t="e">
        <f>+(C68*$C5+C59*$C3)/$C7</f>
        <v>#DIV/0!</v>
      </c>
      <c r="D74" s="126" t="e">
        <f t="shared" ref="D74:E74" si="0">+(D68*$C5+D59*$C3)/$C7</f>
        <v>#DIV/0!</v>
      </c>
      <c r="E74" s="53" t="e">
        <f t="shared" si="0"/>
        <v>#DIV/0!</v>
      </c>
      <c r="F74" s="12"/>
      <c r="G74" s="58" t="s">
        <v>46</v>
      </c>
      <c r="H74" s="9"/>
    </row>
    <row r="75" spans="1:8" ht="29.25" customHeight="1" x14ac:dyDescent="0.25">
      <c r="A75" s="14"/>
      <c r="C75" s="8"/>
      <c r="D75" s="8"/>
      <c r="E75" s="8"/>
      <c r="F75" s="12"/>
      <c r="G75" s="15"/>
      <c r="H75" s="9"/>
    </row>
    <row r="76" spans="1:8" ht="22.5" customHeight="1" x14ac:dyDescent="0.25">
      <c r="A76" s="6"/>
      <c r="B76" s="7"/>
      <c r="C76" s="8"/>
      <c r="D76" s="8"/>
      <c r="E76" s="8"/>
      <c r="F76" s="7"/>
      <c r="G76" s="7"/>
      <c r="H76" s="9"/>
    </row>
    <row r="77" spans="1:8" ht="5.85" customHeight="1" x14ac:dyDescent="0.25">
      <c r="A77" s="14"/>
      <c r="B77" s="30"/>
      <c r="C77" s="8"/>
      <c r="D77" s="8"/>
      <c r="E77" s="8"/>
      <c r="F77" s="12"/>
      <c r="G77" s="7"/>
      <c r="H77" s="9"/>
    </row>
    <row r="78" spans="1:8" ht="289.5" customHeight="1" x14ac:dyDescent="0.25">
      <c r="A78" s="6"/>
      <c r="B78" s="7"/>
      <c r="C78" s="8"/>
      <c r="D78" s="8"/>
      <c r="E78" s="8"/>
      <c r="F78" s="7"/>
      <c r="G78" s="7"/>
      <c r="H78" s="9"/>
    </row>
    <row r="79" spans="1:8" ht="12.75" customHeight="1" x14ac:dyDescent="0.25">
      <c r="A79" s="16" t="s">
        <v>6</v>
      </c>
      <c r="B79" s="17"/>
      <c r="C79" s="18"/>
      <c r="D79" s="18"/>
      <c r="E79" s="18"/>
      <c r="F79" s="17"/>
      <c r="G79" s="17"/>
      <c r="H79" s="9"/>
    </row>
    <row r="80" spans="1:8" ht="46.5" customHeight="1" x14ac:dyDescent="0.25">
      <c r="A80" s="19"/>
      <c r="B80" s="20"/>
      <c r="C80" s="21"/>
      <c r="D80" s="21"/>
      <c r="E80" s="21"/>
      <c r="F80" s="20"/>
      <c r="G80" s="20"/>
      <c r="H80" s="22" t="s">
        <v>7</v>
      </c>
    </row>
    <row r="81" spans="1:8" ht="2.25" customHeight="1" x14ac:dyDescent="0.25">
      <c r="A81" s="23"/>
      <c r="B81" s="24"/>
      <c r="C81" s="25"/>
      <c r="D81" s="25"/>
      <c r="E81" s="25"/>
      <c r="F81" s="24"/>
      <c r="G81" s="24"/>
      <c r="H81" s="26"/>
    </row>
  </sheetData>
  <sheetProtection selectLockedCells="1"/>
  <mergeCells count="1">
    <mergeCell ref="D64:E64"/>
  </mergeCells>
  <pageMargins left="0.70866141732283472" right="0.70866141732283472" top="0.43307086614173229" bottom="0.27559055118110237"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view="pageLayout" topLeftCell="A25" zoomScale="80" zoomScaleNormal="150" zoomScalePageLayoutView="80" workbookViewId="0">
      <selection activeCell="E80" sqref="E80"/>
    </sheetView>
  </sheetViews>
  <sheetFormatPr baseColWidth="10" defaultColWidth="0" defaultRowHeight="15.75" x14ac:dyDescent="0.25"/>
  <cols>
    <col min="1" max="1" width="3" style="27" customWidth="1"/>
    <col min="2" max="2" width="58.140625" customWidth="1"/>
    <col min="3" max="4" width="15.28515625" style="28" customWidth="1"/>
    <col min="5" max="5" width="15.7109375" style="28" customWidth="1"/>
    <col min="6" max="6" width="0.85546875" customWidth="1"/>
    <col min="7" max="7" width="46.140625" style="122"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67</v>
      </c>
      <c r="B1" s="1"/>
      <c r="C1" s="2"/>
      <c r="D1" s="2"/>
      <c r="E1" s="3"/>
      <c r="F1" s="4"/>
      <c r="G1" s="114"/>
      <c r="H1" s="5"/>
    </row>
    <row r="2" spans="1:8" ht="22.5" customHeight="1" x14ac:dyDescent="0.25">
      <c r="A2" s="6"/>
      <c r="B2" s="7"/>
      <c r="C2" s="8"/>
      <c r="D2" s="8"/>
      <c r="E2" s="8"/>
      <c r="F2" s="7"/>
      <c r="G2" s="65"/>
      <c r="H2" s="9"/>
    </row>
    <row r="3" spans="1:8" ht="18" customHeight="1" x14ac:dyDescent="0.3">
      <c r="A3" s="6"/>
      <c r="B3" s="35" t="s">
        <v>33</v>
      </c>
      <c r="C3" s="13"/>
      <c r="D3" s="65" t="s">
        <v>32</v>
      </c>
      <c r="E3" s="8"/>
      <c r="F3" s="12"/>
      <c r="G3" s="65"/>
      <c r="H3" s="9"/>
    </row>
    <row r="4" spans="1:8" ht="5.85" customHeight="1" x14ac:dyDescent="0.25">
      <c r="A4" s="6"/>
      <c r="B4" s="36"/>
      <c r="C4" s="8"/>
      <c r="D4" s="65"/>
      <c r="E4" s="8"/>
      <c r="F4" s="12"/>
      <c r="G4" s="65"/>
      <c r="H4" s="9"/>
    </row>
    <row r="5" spans="1:8" ht="18" customHeight="1" x14ac:dyDescent="0.3">
      <c r="A5" s="14"/>
      <c r="B5" s="35" t="s">
        <v>34</v>
      </c>
      <c r="C5" s="13"/>
      <c r="D5" s="65" t="s">
        <v>32</v>
      </c>
      <c r="E5" s="98" t="s">
        <v>270</v>
      </c>
      <c r="F5" s="12"/>
      <c r="G5" s="115"/>
      <c r="H5" s="9"/>
    </row>
    <row r="6" spans="1:8" ht="5.85" customHeight="1" x14ac:dyDescent="0.25">
      <c r="A6" s="6"/>
      <c r="B6" s="36"/>
      <c r="C6" s="8"/>
      <c r="D6" s="65"/>
      <c r="E6" s="8"/>
      <c r="F6" s="12"/>
      <c r="G6" s="65"/>
      <c r="H6" s="9"/>
    </row>
    <row r="7" spans="1:8" ht="18" customHeight="1" x14ac:dyDescent="0.3">
      <c r="A7" s="14"/>
      <c r="B7" s="35" t="s">
        <v>214</v>
      </c>
      <c r="C7" s="13"/>
      <c r="D7" s="65" t="s">
        <v>32</v>
      </c>
      <c r="E7" s="89"/>
      <c r="F7" s="12"/>
      <c r="G7" s="65" t="s">
        <v>304</v>
      </c>
      <c r="H7" s="9"/>
    </row>
    <row r="8" spans="1:8" ht="5.85" customHeight="1" thickBot="1" x14ac:dyDescent="0.3">
      <c r="A8" s="6"/>
      <c r="B8" s="36"/>
      <c r="C8" s="8"/>
      <c r="D8" s="65"/>
      <c r="E8" s="8"/>
      <c r="F8" s="12"/>
      <c r="G8" s="65"/>
      <c r="H8" s="9"/>
    </row>
    <row r="9" spans="1:8" ht="18" customHeight="1" thickBot="1" x14ac:dyDescent="0.3">
      <c r="A9" s="14"/>
      <c r="B9" s="91"/>
      <c r="C9" s="92" t="s">
        <v>303</v>
      </c>
      <c r="D9" s="90"/>
      <c r="E9" s="93" t="s">
        <v>266</v>
      </c>
      <c r="F9" s="12"/>
      <c r="G9" s="58" t="s">
        <v>267</v>
      </c>
      <c r="H9" s="9"/>
    </row>
    <row r="10" spans="1:8" ht="20.25" customHeight="1" x14ac:dyDescent="0.25">
      <c r="A10" s="14"/>
      <c r="B10" s="30"/>
      <c r="C10" s="8"/>
      <c r="D10" s="8"/>
      <c r="E10" s="8"/>
      <c r="F10" s="12"/>
      <c r="G10" s="65"/>
      <c r="H10" s="9"/>
    </row>
    <row r="11" spans="1:8" ht="29.25" customHeight="1" x14ac:dyDescent="0.5">
      <c r="A11" s="31" t="s">
        <v>212</v>
      </c>
      <c r="B11" s="1"/>
      <c r="C11" s="2"/>
      <c r="D11" s="2"/>
      <c r="E11" s="3"/>
      <c r="F11" s="4"/>
      <c r="G11" s="114"/>
      <c r="H11" s="5"/>
    </row>
    <row r="12" spans="1:8" ht="5.85" customHeight="1" x14ac:dyDescent="0.25">
      <c r="A12" s="14"/>
      <c r="B12" s="30"/>
      <c r="C12" s="8"/>
      <c r="D12" s="8"/>
      <c r="E12" s="8"/>
      <c r="F12" s="12"/>
      <c r="G12" s="65"/>
      <c r="H12" s="9"/>
    </row>
    <row r="13" spans="1:8" ht="16.7" customHeight="1" x14ac:dyDescent="0.25">
      <c r="A13" s="10">
        <v>1</v>
      </c>
      <c r="B13" s="11" t="s">
        <v>265</v>
      </c>
      <c r="C13" s="32" t="s">
        <v>8</v>
      </c>
      <c r="D13" s="33" t="s">
        <v>8</v>
      </c>
      <c r="E13" s="34" t="s">
        <v>8</v>
      </c>
      <c r="F13" s="12"/>
      <c r="G13" s="116" t="s">
        <v>0</v>
      </c>
      <c r="H13" s="9"/>
    </row>
    <row r="14" spans="1:8" ht="5.85" customHeight="1" thickBot="1" x14ac:dyDescent="0.3">
      <c r="A14" s="14"/>
      <c r="C14" s="8"/>
      <c r="D14" s="8"/>
      <c r="E14" s="8"/>
      <c r="F14" s="12"/>
      <c r="G14" s="12"/>
      <c r="H14" s="9"/>
    </row>
    <row r="15" spans="1:8" ht="18" customHeight="1" x14ac:dyDescent="0.3">
      <c r="A15" s="6"/>
      <c r="B15" s="38" t="s">
        <v>226</v>
      </c>
      <c r="C15" s="39">
        <v>0</v>
      </c>
      <c r="D15" s="39">
        <v>0</v>
      </c>
      <c r="E15" s="40">
        <v>0</v>
      </c>
      <c r="F15" s="12"/>
      <c r="G15" s="58"/>
      <c r="H15" s="9"/>
    </row>
    <row r="16" spans="1:8" ht="5.85" customHeight="1" x14ac:dyDescent="0.25">
      <c r="A16" s="14"/>
      <c r="B16" s="86"/>
      <c r="C16" s="8"/>
      <c r="D16" s="8"/>
      <c r="E16" s="42"/>
      <c r="F16" s="12"/>
      <c r="G16" s="12"/>
      <c r="H16" s="9"/>
    </row>
    <row r="17" spans="1:8" ht="18" customHeight="1" x14ac:dyDescent="0.3">
      <c r="A17" s="6"/>
      <c r="B17" s="43" t="s">
        <v>310</v>
      </c>
      <c r="C17" s="13">
        <v>0.02</v>
      </c>
      <c r="D17" s="13">
        <v>0.05</v>
      </c>
      <c r="E17" s="44">
        <v>0.1</v>
      </c>
      <c r="F17" s="12"/>
      <c r="G17" s="58"/>
      <c r="H17" s="9"/>
    </row>
    <row r="18" spans="1:8" ht="5.85" customHeight="1" x14ac:dyDescent="0.25">
      <c r="A18" s="14"/>
      <c r="B18" s="86"/>
      <c r="C18" s="8"/>
      <c r="D18" s="8"/>
      <c r="E18" s="42"/>
      <c r="F18" s="12"/>
      <c r="G18" s="12"/>
      <c r="H18" s="9"/>
    </row>
    <row r="19" spans="1:8" ht="18" customHeight="1" x14ac:dyDescent="0.3">
      <c r="A19" s="6"/>
      <c r="B19" s="43" t="s">
        <v>311</v>
      </c>
      <c r="C19" s="13">
        <v>0.02</v>
      </c>
      <c r="D19" s="13">
        <v>0.09</v>
      </c>
      <c r="E19" s="44">
        <v>0.3</v>
      </c>
      <c r="F19" s="12"/>
      <c r="G19" s="58"/>
      <c r="H19" s="9"/>
    </row>
    <row r="20" spans="1:8" ht="5.85" customHeight="1" x14ac:dyDescent="0.25">
      <c r="A20" s="14"/>
      <c r="B20" s="86"/>
      <c r="C20" s="8"/>
      <c r="D20" s="8"/>
      <c r="E20" s="42"/>
      <c r="F20" s="12"/>
      <c r="G20" s="12"/>
      <c r="H20" s="9"/>
    </row>
    <row r="21" spans="1:8" ht="18" customHeight="1" x14ac:dyDescent="0.3">
      <c r="A21" s="6"/>
      <c r="B21" s="43" t="s">
        <v>227</v>
      </c>
      <c r="C21" s="13">
        <v>0.02</v>
      </c>
      <c r="D21" s="13">
        <v>0.05</v>
      </c>
      <c r="E21" s="44">
        <v>0.1</v>
      </c>
      <c r="F21" s="12"/>
      <c r="G21" s="58"/>
      <c r="H21" s="9"/>
    </row>
    <row r="22" spans="1:8" ht="5.85" customHeight="1" x14ac:dyDescent="0.25">
      <c r="A22" s="14"/>
      <c r="B22" s="41"/>
      <c r="C22" s="8"/>
      <c r="D22" s="8"/>
      <c r="E22" s="42"/>
      <c r="F22" s="12"/>
      <c r="G22" s="12"/>
      <c r="H22" s="9"/>
    </row>
    <row r="23" spans="1:8" ht="18" customHeight="1" thickBot="1" x14ac:dyDescent="0.35">
      <c r="A23" s="6"/>
      <c r="B23" s="45" t="s">
        <v>225</v>
      </c>
      <c r="C23" s="46">
        <v>0.02</v>
      </c>
      <c r="D23" s="46">
        <v>0.15</v>
      </c>
      <c r="E23" s="47">
        <v>0.4</v>
      </c>
      <c r="F23" s="12"/>
      <c r="G23" s="58"/>
      <c r="H23" s="9"/>
    </row>
    <row r="24" spans="1:8" ht="5.85" customHeight="1" thickBot="1" x14ac:dyDescent="0.3">
      <c r="A24" s="6"/>
      <c r="B24" s="30"/>
      <c r="C24" s="8"/>
      <c r="D24" s="8"/>
      <c r="E24" s="8"/>
      <c r="F24" s="12"/>
      <c r="G24" s="12"/>
      <c r="H24" s="9"/>
    </row>
    <row r="25" spans="1:8" ht="18" customHeight="1" thickBot="1" x14ac:dyDescent="0.35">
      <c r="A25" s="14"/>
      <c r="B25" s="48" t="s">
        <v>221</v>
      </c>
      <c r="C25" s="49">
        <v>0.2</v>
      </c>
      <c r="D25" s="49">
        <v>0.8</v>
      </c>
      <c r="E25" s="50">
        <v>2.4</v>
      </c>
      <c r="F25" s="12"/>
      <c r="G25" s="58"/>
      <c r="H25" s="9"/>
    </row>
    <row r="26" spans="1:8" ht="5.85" customHeight="1" thickBot="1" x14ac:dyDescent="0.3">
      <c r="A26" s="6"/>
      <c r="B26" s="30"/>
      <c r="C26" s="8"/>
      <c r="D26" s="8"/>
      <c r="E26" s="8"/>
      <c r="F26" s="12"/>
      <c r="G26" s="12"/>
      <c r="H26" s="9"/>
    </row>
    <row r="27" spans="1:8" ht="18" customHeight="1" x14ac:dyDescent="0.3">
      <c r="A27" s="6"/>
      <c r="B27" s="38" t="s">
        <v>261</v>
      </c>
      <c r="C27" s="39">
        <v>1.5</v>
      </c>
      <c r="D27" s="39">
        <v>3</v>
      </c>
      <c r="E27" s="40">
        <v>6</v>
      </c>
      <c r="F27" s="12"/>
      <c r="G27" s="58" t="s">
        <v>263</v>
      </c>
      <c r="H27" s="9"/>
    </row>
    <row r="28" spans="1:8" ht="5.85" customHeight="1" x14ac:dyDescent="0.25">
      <c r="A28" s="14"/>
      <c r="B28" s="41"/>
      <c r="C28" s="8"/>
      <c r="D28" s="8"/>
      <c r="E28" s="42"/>
      <c r="F28" s="12"/>
      <c r="G28" s="12"/>
      <c r="H28" s="9"/>
    </row>
    <row r="29" spans="1:8" ht="18" customHeight="1" x14ac:dyDescent="0.3">
      <c r="A29" s="14"/>
      <c r="B29" s="43" t="s">
        <v>262</v>
      </c>
      <c r="C29" s="13">
        <v>0.8</v>
      </c>
      <c r="D29" s="13">
        <v>1.6</v>
      </c>
      <c r="E29" s="44">
        <v>3.1</v>
      </c>
      <c r="F29" s="12"/>
      <c r="G29" s="58" t="s">
        <v>264</v>
      </c>
      <c r="H29" s="9"/>
    </row>
    <row r="30" spans="1:8" ht="5.85" customHeight="1" x14ac:dyDescent="0.25">
      <c r="A30" s="14"/>
      <c r="B30" s="41"/>
      <c r="C30" s="8"/>
      <c r="D30" s="8"/>
      <c r="E30" s="42"/>
      <c r="F30" s="12"/>
      <c r="G30" s="12"/>
      <c r="H30" s="9"/>
    </row>
    <row r="31" spans="1:8" ht="18" customHeight="1" x14ac:dyDescent="0.3">
      <c r="A31" s="14"/>
      <c r="B31" s="43" t="s">
        <v>379</v>
      </c>
      <c r="C31" s="141">
        <v>2E-3</v>
      </c>
      <c r="D31" s="141">
        <v>1.4999999999999999E-2</v>
      </c>
      <c r="E31" s="142">
        <v>0.06</v>
      </c>
      <c r="F31" s="12"/>
      <c r="G31" s="58" t="s">
        <v>378</v>
      </c>
      <c r="H31" s="9"/>
    </row>
    <row r="32" spans="1:8" ht="5.85" customHeight="1" x14ac:dyDescent="0.25">
      <c r="A32" s="14"/>
      <c r="B32" s="41"/>
      <c r="C32" s="18"/>
      <c r="D32" s="18"/>
      <c r="E32" s="143"/>
      <c r="F32" s="12"/>
      <c r="G32" s="12"/>
      <c r="H32" s="9"/>
    </row>
    <row r="33" spans="1:8" ht="18" customHeight="1" x14ac:dyDescent="0.3">
      <c r="A33" s="14"/>
      <c r="B33" s="43" t="s">
        <v>380</v>
      </c>
      <c r="C33" s="141">
        <v>2E-3</v>
      </c>
      <c r="D33" s="141">
        <v>2.5000000000000001E-2</v>
      </c>
      <c r="E33" s="142">
        <v>0.1</v>
      </c>
      <c r="F33" s="12"/>
      <c r="G33" s="58"/>
      <c r="H33" s="9"/>
    </row>
    <row r="34" spans="1:8" ht="5.85" customHeight="1" x14ac:dyDescent="0.25">
      <c r="A34" s="14"/>
      <c r="B34" s="41"/>
      <c r="C34" s="8"/>
      <c r="D34" s="8"/>
      <c r="E34" s="42"/>
      <c r="F34" s="12"/>
      <c r="G34" s="12"/>
      <c r="H34" s="9"/>
    </row>
    <row r="35" spans="1:8" ht="18" customHeight="1" thickBot="1" x14ac:dyDescent="0.35">
      <c r="A35" s="14"/>
      <c r="B35" s="45" t="s">
        <v>29</v>
      </c>
      <c r="C35" s="13">
        <v>0.4</v>
      </c>
      <c r="D35" s="13">
        <v>0.6</v>
      </c>
      <c r="E35" s="44">
        <v>0.8</v>
      </c>
      <c r="F35" s="12"/>
      <c r="G35" s="58" t="s">
        <v>264</v>
      </c>
      <c r="H35" s="9"/>
    </row>
    <row r="36" spans="1:8" ht="5.85" customHeight="1" x14ac:dyDescent="0.25">
      <c r="A36" s="14"/>
      <c r="B36" s="41"/>
      <c r="C36" s="8"/>
      <c r="D36" s="8"/>
      <c r="E36" s="42"/>
      <c r="F36" s="12"/>
      <c r="G36" s="12"/>
      <c r="H36" s="9"/>
    </row>
    <row r="37" spans="1:8" ht="18" customHeight="1" thickBot="1" x14ac:dyDescent="0.35">
      <c r="A37" s="14"/>
      <c r="B37" s="45" t="s">
        <v>312</v>
      </c>
      <c r="C37" s="46">
        <v>0.1</v>
      </c>
      <c r="D37" s="46">
        <v>0.15</v>
      </c>
      <c r="E37" s="47">
        <v>0.25</v>
      </c>
      <c r="F37" s="12"/>
      <c r="G37" s="58" t="s">
        <v>213</v>
      </c>
      <c r="H37" s="9"/>
    </row>
    <row r="38" spans="1:8" ht="5.85" customHeight="1" thickBot="1" x14ac:dyDescent="0.3">
      <c r="A38" s="6"/>
      <c r="B38" s="30"/>
      <c r="C38" s="8"/>
      <c r="D38" s="8"/>
      <c r="E38" s="8"/>
      <c r="F38" s="12"/>
      <c r="G38" s="12"/>
      <c r="H38" s="9"/>
    </row>
    <row r="39" spans="1:8" ht="18" customHeight="1" thickBot="1" x14ac:dyDescent="0.35">
      <c r="A39" s="14"/>
      <c r="B39" s="48" t="s">
        <v>11</v>
      </c>
      <c r="C39" s="49">
        <v>0.7</v>
      </c>
      <c r="D39" s="49">
        <v>1.6</v>
      </c>
      <c r="E39" s="50">
        <v>3.8</v>
      </c>
      <c r="F39" s="12"/>
      <c r="G39" s="134" t="s">
        <v>381</v>
      </c>
      <c r="H39" s="9"/>
    </row>
    <row r="40" spans="1:8" ht="5.85" customHeight="1" thickBot="1" x14ac:dyDescent="0.3">
      <c r="A40" s="14"/>
      <c r="C40" s="8"/>
      <c r="D40" s="8"/>
      <c r="E40" s="8"/>
      <c r="F40" s="12"/>
      <c r="G40" s="12"/>
      <c r="H40" s="9"/>
    </row>
    <row r="41" spans="1:8" ht="18" customHeight="1" thickBot="1" x14ac:dyDescent="0.35">
      <c r="A41" s="14"/>
      <c r="B41" s="48" t="s">
        <v>354</v>
      </c>
      <c r="C41" s="124">
        <v>0.2</v>
      </c>
      <c r="D41" s="124">
        <v>0.5</v>
      </c>
      <c r="E41" s="125">
        <v>1.3</v>
      </c>
      <c r="F41" s="12"/>
      <c r="G41" s="134" t="s">
        <v>44</v>
      </c>
      <c r="H41" s="9"/>
    </row>
    <row r="42" spans="1:8" ht="5.85" customHeight="1" thickBot="1" x14ac:dyDescent="0.3">
      <c r="A42" s="14"/>
      <c r="C42" s="8"/>
      <c r="D42" s="8"/>
      <c r="E42" s="8"/>
      <c r="F42" s="12"/>
      <c r="G42" s="12"/>
      <c r="H42" s="9"/>
    </row>
    <row r="43" spans="1:8" ht="18" customHeight="1" thickBot="1" x14ac:dyDescent="0.35">
      <c r="A43" s="14"/>
      <c r="B43" s="51" t="s">
        <v>15</v>
      </c>
      <c r="C43" s="126"/>
      <c r="D43" s="126"/>
      <c r="E43" s="53"/>
      <c r="F43" s="12"/>
      <c r="G43" s="58"/>
      <c r="H43" s="9"/>
    </row>
    <row r="44" spans="1:8" ht="5.85" customHeight="1" x14ac:dyDescent="0.25">
      <c r="A44" s="14"/>
      <c r="C44" s="8"/>
      <c r="D44" s="8"/>
      <c r="E44" s="8"/>
      <c r="F44" s="12"/>
      <c r="G44" s="12"/>
      <c r="H44" s="9"/>
    </row>
    <row r="45" spans="1:8" ht="16.7" customHeight="1" x14ac:dyDescent="0.25">
      <c r="A45" s="10">
        <v>2</v>
      </c>
      <c r="B45" s="11" t="s">
        <v>48</v>
      </c>
      <c r="C45" s="32" t="s">
        <v>8</v>
      </c>
      <c r="D45" s="33" t="s">
        <v>8</v>
      </c>
      <c r="E45" s="34" t="s">
        <v>8</v>
      </c>
      <c r="F45" s="12"/>
      <c r="G45" s="116" t="s">
        <v>0</v>
      </c>
      <c r="H45" s="9"/>
    </row>
    <row r="46" spans="1:8" ht="5.85" customHeight="1" thickBot="1" x14ac:dyDescent="0.3">
      <c r="A46" s="14"/>
      <c r="C46" s="8"/>
      <c r="D46" s="8"/>
      <c r="E46" s="8"/>
      <c r="F46" s="12"/>
      <c r="G46" s="12"/>
      <c r="H46" s="9"/>
    </row>
    <row r="47" spans="1:8" ht="18" customHeight="1" thickBot="1" x14ac:dyDescent="0.35">
      <c r="A47" s="14"/>
      <c r="B47" s="51" t="s">
        <v>5</v>
      </c>
      <c r="C47" s="126">
        <v>0.2</v>
      </c>
      <c r="D47" s="126">
        <v>1</v>
      </c>
      <c r="E47" s="53">
        <v>2</v>
      </c>
      <c r="F47" s="12"/>
      <c r="G47" s="58" t="s">
        <v>211</v>
      </c>
      <c r="H47" s="9"/>
    </row>
    <row r="48" spans="1:8" ht="5.85" customHeight="1" x14ac:dyDescent="0.25">
      <c r="A48" s="14"/>
      <c r="C48" s="8"/>
      <c r="D48" s="8"/>
      <c r="E48" s="8"/>
      <c r="F48" s="12"/>
      <c r="G48" s="12"/>
      <c r="H48" s="9"/>
    </row>
    <row r="49" spans="1:8" ht="16.7" customHeight="1" x14ac:dyDescent="0.25">
      <c r="A49" s="10">
        <v>3</v>
      </c>
      <c r="B49" s="11" t="s">
        <v>2</v>
      </c>
      <c r="C49" s="32" t="s">
        <v>8</v>
      </c>
      <c r="D49" s="33" t="s">
        <v>8</v>
      </c>
      <c r="E49" s="34" t="s">
        <v>8</v>
      </c>
      <c r="F49" s="12"/>
      <c r="G49" s="116" t="s">
        <v>0</v>
      </c>
      <c r="H49" s="9"/>
    </row>
    <row r="50" spans="1:8" ht="5.85" customHeight="1" thickBot="1" x14ac:dyDescent="0.3">
      <c r="A50" s="6"/>
      <c r="B50" s="7"/>
      <c r="C50" s="8"/>
      <c r="D50" s="8"/>
      <c r="E50" s="8"/>
      <c r="F50" s="12"/>
      <c r="G50" s="12"/>
      <c r="H50" s="9"/>
    </row>
    <row r="51" spans="1:8" ht="18" customHeight="1" thickBot="1" x14ac:dyDescent="0.35">
      <c r="A51" s="14"/>
      <c r="B51" s="51" t="s">
        <v>5</v>
      </c>
      <c r="C51" s="126">
        <v>3</v>
      </c>
      <c r="D51" s="126">
        <v>10</v>
      </c>
      <c r="E51" s="53">
        <v>16</v>
      </c>
      <c r="F51" s="12"/>
      <c r="G51" s="58"/>
      <c r="H51" s="9"/>
    </row>
    <row r="52" spans="1:8" ht="5.85" customHeight="1" x14ac:dyDescent="0.25">
      <c r="A52" s="14"/>
      <c r="C52" s="8"/>
      <c r="D52" s="8"/>
      <c r="E52" s="8"/>
      <c r="F52" s="12"/>
      <c r="G52" s="12"/>
      <c r="H52" s="9"/>
    </row>
    <row r="53" spans="1:8" ht="16.7" customHeight="1" x14ac:dyDescent="0.25">
      <c r="A53" s="10">
        <v>4</v>
      </c>
      <c r="B53" s="11" t="s">
        <v>52</v>
      </c>
      <c r="C53" s="32" t="s">
        <v>8</v>
      </c>
      <c r="D53" s="33" t="s">
        <v>8</v>
      </c>
      <c r="E53" s="34" t="s">
        <v>8</v>
      </c>
      <c r="F53" s="12"/>
      <c r="G53" s="116" t="s">
        <v>0</v>
      </c>
      <c r="H53" s="9"/>
    </row>
    <row r="54" spans="1:8" ht="5.85" customHeight="1" thickBot="1" x14ac:dyDescent="0.3">
      <c r="A54" s="6"/>
      <c r="C54" s="8"/>
      <c r="D54" s="8"/>
      <c r="E54" s="8"/>
      <c r="F54" s="12"/>
      <c r="G54" s="12"/>
      <c r="H54" s="9"/>
    </row>
    <row r="55" spans="1:8" ht="18" customHeight="1" thickBot="1" x14ac:dyDescent="0.35">
      <c r="A55" s="14"/>
      <c r="B55" s="51" t="s">
        <v>5</v>
      </c>
      <c r="C55" s="126">
        <v>1.7</v>
      </c>
      <c r="D55" s="126">
        <v>3.3</v>
      </c>
      <c r="E55" s="53">
        <v>6.6</v>
      </c>
      <c r="F55" s="12"/>
      <c r="G55" s="58"/>
      <c r="H55" s="9"/>
    </row>
    <row r="56" spans="1:8" ht="5.85" customHeight="1" x14ac:dyDescent="0.25">
      <c r="A56" s="6"/>
      <c r="B56" s="7"/>
      <c r="C56" s="8"/>
      <c r="D56" s="8"/>
      <c r="E56" s="8"/>
      <c r="F56" s="12"/>
      <c r="G56" s="12"/>
      <c r="H56" s="9"/>
    </row>
    <row r="57" spans="1:8" ht="16.7" customHeight="1" x14ac:dyDescent="0.25">
      <c r="A57" s="10">
        <v>5</v>
      </c>
      <c r="B57" s="11" t="s">
        <v>26</v>
      </c>
      <c r="C57" s="32" t="s">
        <v>8</v>
      </c>
      <c r="D57" s="33" t="s">
        <v>8</v>
      </c>
      <c r="E57" s="34" t="s">
        <v>8</v>
      </c>
      <c r="F57" s="12"/>
      <c r="G57" s="116" t="s">
        <v>0</v>
      </c>
      <c r="H57" s="9"/>
    </row>
    <row r="58" spans="1:8" ht="5.85" customHeight="1" thickBot="1" x14ac:dyDescent="0.3">
      <c r="A58" s="6"/>
      <c r="B58" s="7"/>
      <c r="C58" s="8"/>
      <c r="D58" s="8"/>
      <c r="E58" s="8"/>
      <c r="F58" s="12"/>
      <c r="G58" s="12"/>
      <c r="H58" s="9"/>
    </row>
    <row r="59" spans="1:8" ht="18" customHeight="1" thickBot="1" x14ac:dyDescent="0.35">
      <c r="A59" s="14"/>
      <c r="B59" s="51" t="s">
        <v>5</v>
      </c>
      <c r="C59" s="126">
        <v>0.3</v>
      </c>
      <c r="D59" s="126">
        <v>0.6</v>
      </c>
      <c r="E59" s="53">
        <v>0.9</v>
      </c>
      <c r="F59" s="12"/>
      <c r="G59" s="58"/>
      <c r="H59" s="9"/>
    </row>
    <row r="60" spans="1:8" ht="5.85" customHeight="1" x14ac:dyDescent="0.25">
      <c r="A60" s="14"/>
      <c r="C60" s="8"/>
      <c r="D60" s="8"/>
      <c r="E60" s="8"/>
      <c r="F60" s="12"/>
      <c r="G60" s="12"/>
      <c r="H60" s="9"/>
    </row>
    <row r="61" spans="1:8" ht="16.7" customHeight="1" x14ac:dyDescent="0.25">
      <c r="A61" s="10">
        <v>6</v>
      </c>
      <c r="B61" s="11" t="s">
        <v>59</v>
      </c>
      <c r="C61" s="32" t="s">
        <v>8</v>
      </c>
      <c r="D61" s="33" t="s">
        <v>8</v>
      </c>
      <c r="E61" s="34" t="s">
        <v>8</v>
      </c>
      <c r="F61" s="12"/>
      <c r="G61" s="116" t="s">
        <v>0</v>
      </c>
      <c r="H61" s="9"/>
    </row>
    <row r="62" spans="1:8" ht="5.85" customHeight="1" thickBot="1" x14ac:dyDescent="0.3">
      <c r="A62" s="14"/>
      <c r="C62" s="8"/>
      <c r="D62" s="8"/>
      <c r="E62" s="8"/>
      <c r="F62" s="12"/>
      <c r="G62" s="12"/>
      <c r="H62" s="9"/>
    </row>
    <row r="63" spans="1:8" ht="18" customHeight="1" thickBot="1" x14ac:dyDescent="0.35">
      <c r="A63" s="14"/>
      <c r="B63" s="51" t="s">
        <v>5</v>
      </c>
      <c r="C63" s="126">
        <v>0.7</v>
      </c>
      <c r="D63" s="126">
        <v>1.5</v>
      </c>
      <c r="E63" s="53">
        <v>2.7</v>
      </c>
      <c r="F63" s="12"/>
      <c r="G63" s="58"/>
      <c r="H63" s="9"/>
    </row>
    <row r="64" spans="1:8" ht="5.85" customHeight="1" x14ac:dyDescent="0.25">
      <c r="A64" s="14"/>
      <c r="C64" s="8"/>
      <c r="D64" s="8"/>
      <c r="E64" s="8"/>
      <c r="F64" s="12"/>
      <c r="G64" s="12"/>
      <c r="H64" s="9"/>
    </row>
    <row r="65" spans="1:8" ht="16.7" customHeight="1" x14ac:dyDescent="0.25">
      <c r="A65" s="10">
        <v>7</v>
      </c>
      <c r="B65" s="11" t="s">
        <v>60</v>
      </c>
      <c r="C65" s="32" t="s">
        <v>8</v>
      </c>
      <c r="D65" s="33" t="s">
        <v>8</v>
      </c>
      <c r="E65" s="34" t="s">
        <v>8</v>
      </c>
      <c r="F65" s="12"/>
      <c r="G65" s="116" t="s">
        <v>0</v>
      </c>
      <c r="H65" s="9"/>
    </row>
    <row r="66" spans="1:8" ht="5.85" customHeight="1" thickBot="1" x14ac:dyDescent="0.3">
      <c r="A66" s="14"/>
      <c r="C66" s="8"/>
      <c r="D66" s="8"/>
      <c r="E66" s="8"/>
      <c r="F66" s="12"/>
      <c r="G66" s="12"/>
      <c r="H66" s="9"/>
    </row>
    <row r="67" spans="1:8" ht="18" customHeight="1" thickBot="1" x14ac:dyDescent="0.35">
      <c r="A67" s="14"/>
      <c r="B67" s="51" t="s">
        <v>5</v>
      </c>
      <c r="C67" s="126">
        <v>0</v>
      </c>
      <c r="D67" s="126">
        <v>0</v>
      </c>
      <c r="E67" s="53">
        <v>0</v>
      </c>
      <c r="F67" s="12"/>
      <c r="G67" s="58" t="s">
        <v>333</v>
      </c>
      <c r="H67" s="9"/>
    </row>
    <row r="68" spans="1:8" ht="5.85" customHeight="1" x14ac:dyDescent="0.25">
      <c r="A68" s="14"/>
      <c r="C68" s="8"/>
      <c r="D68" s="8"/>
      <c r="E68" s="8"/>
      <c r="F68" s="12"/>
      <c r="G68" s="12"/>
      <c r="H68" s="9"/>
    </row>
    <row r="69" spans="1:8" ht="16.7" customHeight="1" x14ac:dyDescent="0.25">
      <c r="A69" s="10">
        <v>8</v>
      </c>
      <c r="B69" s="11" t="s">
        <v>53</v>
      </c>
      <c r="C69" s="32" t="s">
        <v>8</v>
      </c>
      <c r="D69" s="33" t="s">
        <v>8</v>
      </c>
      <c r="E69" s="34" t="s">
        <v>8</v>
      </c>
      <c r="F69" s="12"/>
      <c r="G69" s="116" t="s">
        <v>0</v>
      </c>
      <c r="H69" s="9"/>
    </row>
    <row r="70" spans="1:8" ht="5.85" customHeight="1" thickBot="1" x14ac:dyDescent="0.3">
      <c r="A70" s="14"/>
      <c r="C70" s="8"/>
      <c r="D70" s="8"/>
      <c r="E70" s="8"/>
      <c r="F70" s="12"/>
      <c r="G70" s="12"/>
      <c r="H70" s="9"/>
    </row>
    <row r="71" spans="1:8" ht="18" customHeight="1" thickBot="1" x14ac:dyDescent="0.35">
      <c r="A71" s="14"/>
      <c r="B71" s="51" t="s">
        <v>53</v>
      </c>
      <c r="C71" s="126">
        <f>+C67+C63+C59+C55+C51+C47+C43</f>
        <v>5.9</v>
      </c>
      <c r="D71" s="126">
        <f>+D67+D63+D59+D55+D51+D47+D43</f>
        <v>16.399999999999999</v>
      </c>
      <c r="E71" s="53">
        <f>+E67+E63+E59+E55+E51+E47+E43</f>
        <v>28.2</v>
      </c>
      <c r="F71" s="12"/>
      <c r="G71" s="58" t="s">
        <v>340</v>
      </c>
      <c r="H71" s="9"/>
    </row>
    <row r="72" spans="1:8" ht="29.25" customHeight="1" x14ac:dyDescent="0.25">
      <c r="A72" s="14"/>
      <c r="C72" s="8"/>
      <c r="D72" s="8"/>
      <c r="E72" s="8"/>
      <c r="F72" s="12"/>
      <c r="G72" s="12"/>
      <c r="H72" s="9"/>
    </row>
    <row r="73" spans="1:8" ht="29.25" hidden="1" customHeight="1" x14ac:dyDescent="0.25">
      <c r="A73" s="7"/>
      <c r="C73" s="8"/>
      <c r="D73" s="65" t="s">
        <v>93</v>
      </c>
      <c r="E73" s="8"/>
      <c r="F73" s="12"/>
      <c r="G73" s="12"/>
      <c r="H73" s="9"/>
    </row>
    <row r="74" spans="1:8" ht="29.25" hidden="1" customHeight="1" x14ac:dyDescent="0.25">
      <c r="A74" s="7"/>
      <c r="C74" s="8"/>
      <c r="D74" s="65" t="s">
        <v>94</v>
      </c>
      <c r="E74" s="8"/>
      <c r="F74" s="12"/>
      <c r="G74" s="12"/>
      <c r="H74" s="9"/>
    </row>
    <row r="75" spans="1:8" ht="29.25" hidden="1" customHeight="1" x14ac:dyDescent="0.25">
      <c r="A75" s="7"/>
      <c r="C75" s="8"/>
      <c r="D75" s="65" t="s">
        <v>95</v>
      </c>
      <c r="E75" s="8"/>
      <c r="F75" s="12"/>
      <c r="G75" s="12"/>
      <c r="H75" s="9"/>
    </row>
    <row r="76" spans="1:8" ht="29.25" customHeight="1" x14ac:dyDescent="0.5">
      <c r="A76" s="31" t="s">
        <v>92</v>
      </c>
      <c r="B76" s="1"/>
      <c r="C76" s="66"/>
      <c r="D76" s="209"/>
      <c r="E76" s="209"/>
      <c r="F76" s="4"/>
      <c r="G76" s="118"/>
      <c r="H76" s="5"/>
    </row>
    <row r="77" spans="1:8" ht="5.85" customHeight="1" x14ac:dyDescent="0.25">
      <c r="A77" s="14"/>
      <c r="B77" s="30"/>
      <c r="C77" s="8"/>
      <c r="D77" s="8"/>
      <c r="E77" s="8"/>
      <c r="F77" s="12"/>
      <c r="G77" s="12"/>
      <c r="H77" s="9"/>
    </row>
    <row r="78" spans="1:8" ht="16.7" customHeight="1" x14ac:dyDescent="0.25">
      <c r="A78" s="10">
        <v>8</v>
      </c>
      <c r="B78" s="11" t="s">
        <v>45</v>
      </c>
      <c r="C78" s="32" t="s">
        <v>8</v>
      </c>
      <c r="D78" s="33" t="s">
        <v>8</v>
      </c>
      <c r="E78" s="34" t="s">
        <v>8</v>
      </c>
      <c r="F78" s="12"/>
      <c r="G78" s="116" t="s">
        <v>0</v>
      </c>
      <c r="H78" s="9"/>
    </row>
    <row r="79" spans="1:8" ht="5.85" customHeight="1" thickBot="1" x14ac:dyDescent="0.3">
      <c r="A79" s="14"/>
      <c r="C79" s="8"/>
      <c r="D79" s="8"/>
      <c r="E79" s="8"/>
      <c r="F79" s="12"/>
      <c r="G79" s="12"/>
      <c r="H79" s="9"/>
    </row>
    <row r="80" spans="1:8" ht="18" customHeight="1" thickBot="1" x14ac:dyDescent="0.35">
      <c r="A80" s="14"/>
      <c r="B80" s="51" t="s">
        <v>347</v>
      </c>
      <c r="C80" s="49"/>
      <c r="D80" s="49"/>
      <c r="E80" s="50"/>
      <c r="F80" s="12"/>
      <c r="G80" s="55" t="s">
        <v>19</v>
      </c>
      <c r="H80" s="9"/>
    </row>
    <row r="81" spans="1:8" ht="24" customHeight="1" x14ac:dyDescent="0.25">
      <c r="A81" s="14"/>
      <c r="C81" s="8"/>
      <c r="D81" s="8"/>
      <c r="E81" s="8"/>
      <c r="F81" s="12"/>
      <c r="G81" s="12"/>
      <c r="H81" s="9"/>
    </row>
    <row r="82" spans="1:8" ht="29.25" customHeight="1" x14ac:dyDescent="0.5">
      <c r="A82" s="31" t="s">
        <v>5</v>
      </c>
      <c r="B82" s="1"/>
      <c r="C82" s="2"/>
      <c r="D82" s="2"/>
      <c r="E82" s="3"/>
      <c r="F82" s="4"/>
      <c r="G82" s="118"/>
      <c r="H82" s="5"/>
    </row>
    <row r="83" spans="1:8" ht="5.85" customHeight="1" x14ac:dyDescent="0.25">
      <c r="A83" s="14"/>
      <c r="B83" s="30"/>
      <c r="C83" s="8"/>
      <c r="D83" s="8"/>
      <c r="E83" s="8"/>
      <c r="F83" s="12"/>
      <c r="G83" s="12"/>
      <c r="H83" s="9"/>
    </row>
    <row r="84" spans="1:8" ht="16.7" customHeight="1" x14ac:dyDescent="0.25">
      <c r="A84" s="10">
        <v>9</v>
      </c>
      <c r="B84" s="11" t="s">
        <v>51</v>
      </c>
      <c r="C84" s="32" t="s">
        <v>8</v>
      </c>
      <c r="D84" s="33" t="s">
        <v>8</v>
      </c>
      <c r="E84" s="34" t="s">
        <v>8</v>
      </c>
      <c r="F84" s="12"/>
      <c r="G84" s="116" t="s">
        <v>0</v>
      </c>
      <c r="H84" s="9"/>
    </row>
    <row r="85" spans="1:8" ht="5.85" customHeight="1" thickBot="1" x14ac:dyDescent="0.3">
      <c r="A85" s="14"/>
      <c r="C85" s="8"/>
      <c r="D85" s="8"/>
      <c r="E85" s="8"/>
      <c r="F85" s="12"/>
      <c r="G85" s="12"/>
      <c r="H85" s="9"/>
    </row>
    <row r="86" spans="1:8" ht="18" customHeight="1" thickBot="1" x14ac:dyDescent="0.35">
      <c r="A86" s="14"/>
      <c r="B86" s="51" t="s">
        <v>348</v>
      </c>
      <c r="C86" s="126" t="e">
        <f>+(C80*$C5+C71*$C3)/$C7</f>
        <v>#DIV/0!</v>
      </c>
      <c r="D86" s="126" t="e">
        <f>+(D80*$C5+D71*$C3)/$C7</f>
        <v>#DIV/0!</v>
      </c>
      <c r="E86" s="53" t="e">
        <f>+(E80*$C5+E71*$C3)/$C7</f>
        <v>#DIV/0!</v>
      </c>
      <c r="F86" s="12"/>
      <c r="G86" s="58" t="s">
        <v>46</v>
      </c>
      <c r="H86" s="9"/>
    </row>
    <row r="87" spans="1:8" ht="303.75" customHeight="1" x14ac:dyDescent="0.25">
      <c r="A87" s="6"/>
      <c r="B87" s="7"/>
      <c r="C87" s="8"/>
      <c r="D87" s="8"/>
      <c r="E87" s="8"/>
      <c r="F87" s="7"/>
      <c r="G87" s="65"/>
      <c r="H87" s="9"/>
    </row>
    <row r="88" spans="1:8" ht="12.75" customHeight="1" x14ac:dyDescent="0.25">
      <c r="A88" s="16" t="s">
        <v>6</v>
      </c>
      <c r="B88" s="17"/>
      <c r="C88" s="18"/>
      <c r="D88" s="18"/>
      <c r="E88" s="18"/>
      <c r="F88" s="17"/>
      <c r="G88" s="119"/>
      <c r="H88" s="9"/>
    </row>
    <row r="89" spans="1:8" ht="46.5" customHeight="1" x14ac:dyDescent="0.25">
      <c r="A89" s="19"/>
      <c r="B89" s="20"/>
      <c r="C89" s="21"/>
      <c r="D89" s="21"/>
      <c r="E89" s="21"/>
      <c r="F89" s="20"/>
      <c r="G89" s="120"/>
      <c r="H89" s="22" t="s">
        <v>7</v>
      </c>
    </row>
    <row r="90" spans="1:8" ht="2.25" customHeight="1" x14ac:dyDescent="0.25">
      <c r="A90" s="23"/>
      <c r="B90" s="24"/>
      <c r="C90" s="25"/>
      <c r="D90" s="25"/>
      <c r="E90" s="25"/>
      <c r="F90" s="24"/>
      <c r="G90" s="121"/>
      <c r="H90" s="26"/>
    </row>
  </sheetData>
  <sheetProtection selectLockedCells="1"/>
  <mergeCells count="1">
    <mergeCell ref="D76:E76"/>
  </mergeCells>
  <pageMargins left="0.70866141732283472" right="0.70866141732283472" top="0.43307086614173229" bottom="0.27559055118110237"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view="pageLayout" zoomScaleNormal="150" workbookViewId="0">
      <selection activeCell="IY5" sqref="IY5"/>
    </sheetView>
  </sheetViews>
  <sheetFormatPr baseColWidth="10" defaultColWidth="0" defaultRowHeight="15.75" x14ac:dyDescent="0.25"/>
  <cols>
    <col min="1" max="1" width="3" style="27" customWidth="1"/>
    <col min="2" max="2" width="58.140625" customWidth="1"/>
    <col min="3" max="4" width="15.28515625" style="28" customWidth="1"/>
    <col min="5" max="5" width="15.7109375" style="28" customWidth="1"/>
    <col min="6" max="6" width="0.85546875" customWidth="1"/>
    <col min="7" max="7" width="46.140625" style="122"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68</v>
      </c>
      <c r="B1" s="1"/>
      <c r="C1" s="2"/>
      <c r="D1" s="2"/>
      <c r="E1" s="3"/>
      <c r="F1" s="4"/>
      <c r="G1" s="114"/>
      <c r="H1" s="5"/>
    </row>
    <row r="2" spans="1:8" ht="5.85" customHeight="1" x14ac:dyDescent="0.25">
      <c r="A2" s="6"/>
      <c r="B2" s="7"/>
      <c r="C2" s="8"/>
      <c r="D2" s="8"/>
      <c r="E2" s="8"/>
      <c r="F2" s="7"/>
      <c r="G2" s="65"/>
      <c r="H2" s="9"/>
    </row>
    <row r="3" spans="1:8" ht="18" customHeight="1" x14ac:dyDescent="0.3">
      <c r="A3" s="6"/>
      <c r="B3" s="35" t="s">
        <v>33</v>
      </c>
      <c r="C3" s="13"/>
      <c r="D3" s="65" t="s">
        <v>32</v>
      </c>
      <c r="E3" s="12"/>
      <c r="F3" s="12"/>
      <c r="G3" s="65"/>
      <c r="H3" s="9"/>
    </row>
    <row r="4" spans="1:8" ht="5.85" customHeight="1" x14ac:dyDescent="0.25">
      <c r="A4" s="6"/>
      <c r="B4" s="36"/>
      <c r="C4" s="8"/>
      <c r="D4" s="65"/>
      <c r="E4" s="12"/>
      <c r="F4" s="12"/>
      <c r="G4" s="65"/>
      <c r="H4" s="9"/>
    </row>
    <row r="5" spans="1:8" ht="18" customHeight="1" x14ac:dyDescent="0.3">
      <c r="A5" s="14"/>
      <c r="B5" s="35" t="s">
        <v>34</v>
      </c>
      <c r="C5" s="13"/>
      <c r="D5" s="65" t="s">
        <v>32</v>
      </c>
      <c r="E5" s="98" t="s">
        <v>270</v>
      </c>
      <c r="F5" s="12"/>
      <c r="G5" s="115"/>
      <c r="H5" s="9"/>
    </row>
    <row r="6" spans="1:8" ht="5.85" customHeight="1" x14ac:dyDescent="0.25">
      <c r="A6" s="6"/>
      <c r="B6" s="36"/>
      <c r="C6" s="8"/>
      <c r="D6" s="65"/>
      <c r="E6" s="8"/>
      <c r="F6" s="12"/>
      <c r="G6" s="65"/>
      <c r="H6" s="9"/>
    </row>
    <row r="7" spans="1:8" ht="18" customHeight="1" x14ac:dyDescent="0.3">
      <c r="A7" s="14"/>
      <c r="B7" s="35" t="s">
        <v>214</v>
      </c>
      <c r="C7" s="13"/>
      <c r="D7" s="65" t="s">
        <v>32</v>
      </c>
      <c r="E7" s="89"/>
      <c r="F7" s="12"/>
      <c r="G7" s="65" t="s">
        <v>304</v>
      </c>
      <c r="H7" s="9"/>
    </row>
    <row r="8" spans="1:8" ht="5.85" customHeight="1" thickBot="1" x14ac:dyDescent="0.3">
      <c r="A8" s="6"/>
      <c r="B8" s="36"/>
      <c r="C8" s="8"/>
      <c r="D8" s="65"/>
      <c r="E8" s="8"/>
      <c r="F8" s="12"/>
      <c r="G8" s="65"/>
      <c r="H8" s="9"/>
    </row>
    <row r="9" spans="1:8" ht="18" customHeight="1" thickBot="1" x14ac:dyDescent="0.3">
      <c r="A9" s="14"/>
      <c r="B9" s="91"/>
      <c r="C9" s="92" t="s">
        <v>303</v>
      </c>
      <c r="D9" s="90"/>
      <c r="E9" s="93" t="s">
        <v>266</v>
      </c>
      <c r="F9" s="12"/>
      <c r="G9" s="58" t="s">
        <v>267</v>
      </c>
      <c r="H9" s="9"/>
    </row>
    <row r="10" spans="1:8" ht="5.85" customHeight="1" x14ac:dyDescent="0.25">
      <c r="A10" s="14"/>
      <c r="B10" s="30"/>
      <c r="C10" s="8"/>
      <c r="D10" s="8"/>
      <c r="E10" s="8"/>
      <c r="F10" s="12"/>
      <c r="G10" s="65"/>
      <c r="H10" s="9"/>
    </row>
    <row r="11" spans="1:8" ht="29.25" customHeight="1" x14ac:dyDescent="0.5">
      <c r="A11" s="31" t="s">
        <v>240</v>
      </c>
      <c r="B11" s="1"/>
      <c r="C11" s="2"/>
      <c r="D11" s="2"/>
      <c r="E11" s="3"/>
      <c r="F11" s="4"/>
      <c r="G11" s="114"/>
      <c r="H11" s="5"/>
    </row>
    <row r="12" spans="1:8" ht="5.85" customHeight="1" x14ac:dyDescent="0.25">
      <c r="A12" s="14"/>
      <c r="B12" s="30"/>
      <c r="C12" s="8"/>
      <c r="D12" s="8"/>
      <c r="E12" s="8"/>
      <c r="F12" s="12"/>
      <c r="G12" s="65"/>
      <c r="H12" s="9"/>
    </row>
    <row r="13" spans="1:8" ht="16.7" customHeight="1" x14ac:dyDescent="0.25">
      <c r="A13" s="10">
        <v>1</v>
      </c>
      <c r="B13" s="11" t="s">
        <v>265</v>
      </c>
      <c r="C13" s="32" t="s">
        <v>8</v>
      </c>
      <c r="D13" s="33" t="s">
        <v>8</v>
      </c>
      <c r="E13" s="34" t="s">
        <v>8</v>
      </c>
      <c r="F13" s="12"/>
      <c r="G13" s="116" t="s">
        <v>0</v>
      </c>
      <c r="H13" s="9"/>
    </row>
    <row r="14" spans="1:8" ht="5.85" customHeight="1" thickBot="1" x14ac:dyDescent="0.3">
      <c r="A14" s="14"/>
      <c r="C14" s="8"/>
      <c r="D14" s="8"/>
      <c r="E14" s="8"/>
      <c r="F14" s="12"/>
      <c r="G14" s="12"/>
      <c r="H14" s="9"/>
    </row>
    <row r="15" spans="1:8" ht="18" customHeight="1" x14ac:dyDescent="0.3">
      <c r="A15" s="6"/>
      <c r="B15" s="38" t="s">
        <v>226</v>
      </c>
      <c r="C15" s="39">
        <v>0</v>
      </c>
      <c r="D15" s="39">
        <v>0</v>
      </c>
      <c r="E15" s="40">
        <v>0</v>
      </c>
      <c r="F15" s="12"/>
      <c r="G15" s="58"/>
      <c r="H15" s="9"/>
    </row>
    <row r="16" spans="1:8" ht="5.85" customHeight="1" x14ac:dyDescent="0.25">
      <c r="A16" s="14"/>
      <c r="B16" s="86"/>
      <c r="C16" s="8"/>
      <c r="D16" s="8"/>
      <c r="E16" s="42"/>
      <c r="F16" s="12"/>
      <c r="G16" s="12"/>
      <c r="H16" s="9"/>
    </row>
    <row r="17" spans="1:8" ht="18" customHeight="1" x14ac:dyDescent="0.3">
      <c r="A17" s="6"/>
      <c r="B17" s="43" t="s">
        <v>310</v>
      </c>
      <c r="C17" s="13">
        <v>0.02</v>
      </c>
      <c r="D17" s="13">
        <v>0.05</v>
      </c>
      <c r="E17" s="44">
        <v>0.1</v>
      </c>
      <c r="F17" s="12"/>
      <c r="G17" s="58"/>
      <c r="H17" s="9"/>
    </row>
    <row r="18" spans="1:8" ht="5.85" customHeight="1" x14ac:dyDescent="0.25">
      <c r="A18" s="14"/>
      <c r="B18" s="86"/>
      <c r="C18" s="8"/>
      <c r="D18" s="8"/>
      <c r="E18" s="42"/>
      <c r="F18" s="12"/>
      <c r="G18" s="12"/>
      <c r="H18" s="9"/>
    </row>
    <row r="19" spans="1:8" ht="18" customHeight="1" x14ac:dyDescent="0.3">
      <c r="A19" s="6"/>
      <c r="B19" s="43" t="s">
        <v>311</v>
      </c>
      <c r="C19" s="13">
        <v>0.02</v>
      </c>
      <c r="D19" s="13">
        <v>0.09</v>
      </c>
      <c r="E19" s="44">
        <v>0.3</v>
      </c>
      <c r="F19" s="12"/>
      <c r="G19" s="58"/>
      <c r="H19" s="9"/>
    </row>
    <row r="20" spans="1:8" ht="5.85" customHeight="1" x14ac:dyDescent="0.25">
      <c r="A20" s="14"/>
      <c r="B20" s="86"/>
      <c r="C20" s="8"/>
      <c r="D20" s="8"/>
      <c r="E20" s="42"/>
      <c r="F20" s="12"/>
      <c r="G20" s="12"/>
      <c r="H20" s="9"/>
    </row>
    <row r="21" spans="1:8" ht="18" customHeight="1" x14ac:dyDescent="0.3">
      <c r="A21" s="6"/>
      <c r="B21" s="43" t="s">
        <v>227</v>
      </c>
      <c r="C21" s="13">
        <v>0.02</v>
      </c>
      <c r="D21" s="13">
        <v>0.05</v>
      </c>
      <c r="E21" s="44">
        <v>0.1</v>
      </c>
      <c r="F21" s="12"/>
      <c r="G21" s="58"/>
      <c r="H21" s="9"/>
    </row>
    <row r="22" spans="1:8" ht="5.85" customHeight="1" x14ac:dyDescent="0.25">
      <c r="A22" s="14"/>
      <c r="B22" s="41"/>
      <c r="C22" s="8"/>
      <c r="D22" s="8"/>
      <c r="E22" s="42"/>
      <c r="F22" s="12"/>
      <c r="G22" s="12"/>
      <c r="H22" s="9"/>
    </row>
    <row r="23" spans="1:8" ht="18" customHeight="1" thickBot="1" x14ac:dyDescent="0.35">
      <c r="A23" s="6"/>
      <c r="B23" s="45" t="s">
        <v>225</v>
      </c>
      <c r="C23" s="46">
        <v>0.02</v>
      </c>
      <c r="D23" s="46">
        <v>0.15</v>
      </c>
      <c r="E23" s="47">
        <v>0.4</v>
      </c>
      <c r="F23" s="12"/>
      <c r="G23" s="58"/>
      <c r="H23" s="9"/>
    </row>
    <row r="24" spans="1:8" ht="5.85" customHeight="1" thickBot="1" x14ac:dyDescent="0.3">
      <c r="A24" s="6"/>
      <c r="B24" s="30"/>
      <c r="C24" s="8"/>
      <c r="D24" s="8"/>
      <c r="E24" s="8"/>
      <c r="F24" s="12"/>
      <c r="G24" s="12"/>
      <c r="H24" s="9"/>
    </row>
    <row r="25" spans="1:8" ht="18" customHeight="1" thickBot="1" x14ac:dyDescent="0.35">
      <c r="A25" s="14"/>
      <c r="B25" s="48" t="s">
        <v>221</v>
      </c>
      <c r="C25" s="49">
        <v>0.2</v>
      </c>
      <c r="D25" s="49">
        <v>0.8</v>
      </c>
      <c r="E25" s="50">
        <v>2.4</v>
      </c>
      <c r="F25" s="12"/>
      <c r="G25" s="58"/>
      <c r="H25" s="9"/>
    </row>
    <row r="26" spans="1:8" ht="5.85" customHeight="1" thickBot="1" x14ac:dyDescent="0.3">
      <c r="A26" s="6"/>
      <c r="B26" s="30"/>
      <c r="C26" s="8"/>
      <c r="D26" s="8"/>
      <c r="E26" s="8"/>
      <c r="F26" s="12"/>
      <c r="G26" s="12"/>
      <c r="H26" s="9"/>
    </row>
    <row r="27" spans="1:8" ht="18" customHeight="1" x14ac:dyDescent="0.3">
      <c r="A27" s="6"/>
      <c r="B27" s="38" t="s">
        <v>261</v>
      </c>
      <c r="C27" s="39">
        <v>1.5</v>
      </c>
      <c r="D27" s="39">
        <v>3</v>
      </c>
      <c r="E27" s="40">
        <v>6</v>
      </c>
      <c r="F27" s="12"/>
      <c r="G27" s="58" t="s">
        <v>263</v>
      </c>
      <c r="H27" s="9"/>
    </row>
    <row r="28" spans="1:8" ht="5.85" customHeight="1" x14ac:dyDescent="0.25">
      <c r="A28" s="14"/>
      <c r="B28" s="41"/>
      <c r="C28" s="8"/>
      <c r="D28" s="8"/>
      <c r="E28" s="42"/>
      <c r="F28" s="12"/>
      <c r="G28" s="12"/>
      <c r="H28" s="9"/>
    </row>
    <row r="29" spans="1:8" ht="18" customHeight="1" x14ac:dyDescent="0.3">
      <c r="A29" s="14"/>
      <c r="B29" s="43" t="s">
        <v>262</v>
      </c>
      <c r="C29" s="13">
        <v>0.8</v>
      </c>
      <c r="D29" s="13">
        <v>1.6</v>
      </c>
      <c r="E29" s="44">
        <v>3.1</v>
      </c>
      <c r="F29" s="12"/>
      <c r="G29" s="58" t="s">
        <v>264</v>
      </c>
      <c r="H29" s="9"/>
    </row>
    <row r="30" spans="1:8" ht="5.85" customHeight="1" x14ac:dyDescent="0.25">
      <c r="A30" s="14"/>
      <c r="B30" s="41"/>
      <c r="C30" s="8"/>
      <c r="D30" s="8"/>
      <c r="E30" s="42"/>
      <c r="F30" s="12"/>
      <c r="G30" s="12"/>
      <c r="H30" s="9"/>
    </row>
    <row r="31" spans="1:8" ht="18" customHeight="1" x14ac:dyDescent="0.3">
      <c r="A31" s="14"/>
      <c r="B31" s="43" t="s">
        <v>379</v>
      </c>
      <c r="C31" s="141">
        <v>2E-3</v>
      </c>
      <c r="D31" s="141">
        <v>1.4999999999999999E-2</v>
      </c>
      <c r="E31" s="142">
        <v>0.06</v>
      </c>
      <c r="F31" s="12"/>
      <c r="G31" s="58" t="s">
        <v>378</v>
      </c>
      <c r="H31" s="9"/>
    </row>
    <row r="32" spans="1:8" ht="5.85" customHeight="1" x14ac:dyDescent="0.25">
      <c r="A32" s="14"/>
      <c r="B32" s="41"/>
      <c r="C32" s="18"/>
      <c r="D32" s="18"/>
      <c r="E32" s="143"/>
      <c r="F32" s="12"/>
      <c r="G32" s="12"/>
      <c r="H32" s="9"/>
    </row>
    <row r="33" spans="1:8" ht="18" customHeight="1" x14ac:dyDescent="0.3">
      <c r="A33" s="14"/>
      <c r="B33" s="43" t="s">
        <v>380</v>
      </c>
      <c r="C33" s="141">
        <v>2E-3</v>
      </c>
      <c r="D33" s="141">
        <v>2.5000000000000001E-2</v>
      </c>
      <c r="E33" s="142">
        <v>0.1</v>
      </c>
      <c r="F33" s="12"/>
      <c r="G33" s="58"/>
      <c r="H33" s="9"/>
    </row>
    <row r="34" spans="1:8" ht="5.85" customHeight="1" x14ac:dyDescent="0.25">
      <c r="A34" s="14"/>
      <c r="B34" s="41"/>
      <c r="C34" s="8"/>
      <c r="D34" s="8"/>
      <c r="E34" s="42"/>
      <c r="F34" s="12"/>
      <c r="G34" s="12"/>
      <c r="H34" s="9"/>
    </row>
    <row r="35" spans="1:8" ht="18" customHeight="1" thickBot="1" x14ac:dyDescent="0.35">
      <c r="A35" s="14"/>
      <c r="B35" s="45" t="s">
        <v>29</v>
      </c>
      <c r="C35" s="13">
        <v>0.4</v>
      </c>
      <c r="D35" s="13">
        <v>0.6</v>
      </c>
      <c r="E35" s="44">
        <v>0.8</v>
      </c>
      <c r="F35" s="12"/>
      <c r="G35" s="58" t="s">
        <v>264</v>
      </c>
      <c r="H35" s="9"/>
    </row>
    <row r="36" spans="1:8" ht="5.85" customHeight="1" x14ac:dyDescent="0.25">
      <c r="A36" s="14"/>
      <c r="B36" s="41"/>
      <c r="C36" s="8"/>
      <c r="D36" s="8"/>
      <c r="E36" s="42"/>
      <c r="F36" s="12"/>
      <c r="G36" s="12"/>
      <c r="H36" s="9"/>
    </row>
    <row r="37" spans="1:8" ht="18" customHeight="1" thickBot="1" x14ac:dyDescent="0.35">
      <c r="A37" s="14"/>
      <c r="B37" s="45" t="s">
        <v>312</v>
      </c>
      <c r="C37" s="46">
        <v>0.1</v>
      </c>
      <c r="D37" s="46">
        <v>0.15</v>
      </c>
      <c r="E37" s="47">
        <v>0.25</v>
      </c>
      <c r="F37" s="12"/>
      <c r="G37" s="58" t="s">
        <v>213</v>
      </c>
      <c r="H37" s="9"/>
    </row>
    <row r="38" spans="1:8" ht="5.85" customHeight="1" thickBot="1" x14ac:dyDescent="0.3">
      <c r="A38" s="6"/>
      <c r="B38" s="30"/>
      <c r="C38" s="8"/>
      <c r="D38" s="8"/>
      <c r="E38" s="8"/>
      <c r="F38" s="12"/>
      <c r="G38" s="12"/>
      <c r="H38" s="9"/>
    </row>
    <row r="39" spans="1:8" ht="18" customHeight="1" thickBot="1" x14ac:dyDescent="0.35">
      <c r="A39" s="14"/>
      <c r="B39" s="48" t="s">
        <v>11</v>
      </c>
      <c r="C39" s="49">
        <v>0.7</v>
      </c>
      <c r="D39" s="49">
        <v>1.6</v>
      </c>
      <c r="E39" s="50">
        <v>3.8</v>
      </c>
      <c r="F39" s="12"/>
      <c r="G39" s="134" t="s">
        <v>381</v>
      </c>
      <c r="H39" s="9"/>
    </row>
    <row r="40" spans="1:8" ht="5.85" customHeight="1" thickBot="1" x14ac:dyDescent="0.3">
      <c r="A40" s="14"/>
      <c r="C40" s="8"/>
      <c r="D40" s="8"/>
      <c r="E40" s="8"/>
      <c r="F40" s="12"/>
      <c r="G40" s="12"/>
      <c r="H40" s="9"/>
    </row>
    <row r="41" spans="1:8" ht="18" customHeight="1" thickBot="1" x14ac:dyDescent="0.35">
      <c r="A41" s="14"/>
      <c r="B41" s="48" t="s">
        <v>354</v>
      </c>
      <c r="C41" s="124">
        <v>0.2</v>
      </c>
      <c r="D41" s="124">
        <v>0.5</v>
      </c>
      <c r="E41" s="125">
        <v>1.3</v>
      </c>
      <c r="F41" s="12"/>
      <c r="G41" s="134" t="s">
        <v>44</v>
      </c>
      <c r="H41" s="9"/>
    </row>
    <row r="42" spans="1:8" ht="5.85" customHeight="1" thickBot="1" x14ac:dyDescent="0.3">
      <c r="A42" s="14"/>
      <c r="C42" s="8"/>
      <c r="D42" s="8"/>
      <c r="E42" s="8"/>
      <c r="F42" s="12"/>
      <c r="G42" s="12"/>
      <c r="H42" s="9"/>
    </row>
    <row r="43" spans="1:8" ht="18" customHeight="1" thickBot="1" x14ac:dyDescent="0.35">
      <c r="A43" s="14"/>
      <c r="B43" s="51" t="s">
        <v>15</v>
      </c>
      <c r="C43" s="126"/>
      <c r="D43" s="126"/>
      <c r="E43" s="53"/>
      <c r="F43" s="12"/>
      <c r="G43" s="58"/>
      <c r="H43" s="9"/>
    </row>
    <row r="44" spans="1:8" ht="5.85" customHeight="1" x14ac:dyDescent="0.25">
      <c r="A44" s="14"/>
      <c r="C44" s="8"/>
      <c r="D44" s="8"/>
      <c r="E44" s="8"/>
      <c r="F44" s="12"/>
      <c r="G44" s="12"/>
      <c r="H44" s="9"/>
    </row>
    <row r="45" spans="1:8" ht="16.7" customHeight="1" x14ac:dyDescent="0.25">
      <c r="A45" s="10">
        <v>2</v>
      </c>
      <c r="B45" s="11" t="s">
        <v>16</v>
      </c>
      <c r="C45" s="32" t="s">
        <v>8</v>
      </c>
      <c r="D45" s="33" t="s">
        <v>8</v>
      </c>
      <c r="E45" s="34" t="s">
        <v>8</v>
      </c>
      <c r="F45" s="12"/>
      <c r="G45" s="116" t="s">
        <v>0</v>
      </c>
      <c r="H45" s="9"/>
    </row>
    <row r="46" spans="1:8" ht="5.85" customHeight="1" thickBot="1" x14ac:dyDescent="0.3">
      <c r="A46" s="6"/>
      <c r="B46" s="7"/>
      <c r="C46" s="8"/>
      <c r="D46" s="8"/>
      <c r="E46" s="8"/>
      <c r="F46" s="12"/>
      <c r="G46" s="12"/>
      <c r="H46" s="9"/>
    </row>
    <row r="47" spans="1:8" ht="18" customHeight="1" thickBot="1" x14ac:dyDescent="0.35">
      <c r="A47" s="6"/>
      <c r="B47" s="59" t="s">
        <v>10</v>
      </c>
      <c r="C47" s="60">
        <v>0</v>
      </c>
      <c r="D47" s="60">
        <v>0.75</v>
      </c>
      <c r="E47" s="61">
        <v>1.5</v>
      </c>
      <c r="F47" s="62"/>
      <c r="G47" s="117" t="s">
        <v>313</v>
      </c>
      <c r="H47" s="9"/>
    </row>
    <row r="48" spans="1:8" ht="5.85" customHeight="1" thickBot="1" x14ac:dyDescent="0.3">
      <c r="A48" s="6"/>
      <c r="C48" s="8"/>
      <c r="D48" s="8"/>
      <c r="E48" s="8"/>
      <c r="F48" s="12"/>
      <c r="G48" s="12"/>
      <c r="H48" s="9"/>
    </row>
    <row r="49" spans="1:8" ht="18" customHeight="1" thickBot="1" x14ac:dyDescent="0.35">
      <c r="A49" s="14"/>
      <c r="B49" s="48" t="s">
        <v>3</v>
      </c>
      <c r="C49" s="49">
        <v>0.05</v>
      </c>
      <c r="D49" s="49">
        <v>0.1</v>
      </c>
      <c r="E49" s="50">
        <v>0.4</v>
      </c>
      <c r="F49" s="12"/>
      <c r="G49" s="58"/>
      <c r="H49" s="9"/>
    </row>
    <row r="50" spans="1:8" ht="5.85" customHeight="1" thickBot="1" x14ac:dyDescent="0.3">
      <c r="A50" s="6"/>
      <c r="B50" s="30"/>
      <c r="C50" s="8"/>
      <c r="D50" s="8"/>
      <c r="E50" s="8"/>
      <c r="F50" s="12"/>
      <c r="G50" s="12"/>
      <c r="H50" s="9"/>
    </row>
    <row r="51" spans="1:8" ht="18" customHeight="1" thickBot="1" x14ac:dyDescent="0.35">
      <c r="A51" s="6"/>
      <c r="B51" s="103" t="s">
        <v>12</v>
      </c>
      <c r="C51" s="104">
        <v>0</v>
      </c>
      <c r="D51" s="104">
        <v>0</v>
      </c>
      <c r="E51" s="105">
        <v>0</v>
      </c>
      <c r="F51" s="106"/>
      <c r="G51" s="110" t="s">
        <v>314</v>
      </c>
      <c r="H51" s="9"/>
    </row>
    <row r="52" spans="1:8" ht="5.85" customHeight="1" thickBot="1" x14ac:dyDescent="0.3">
      <c r="A52" s="6"/>
      <c r="C52" s="8"/>
      <c r="D52" s="8"/>
      <c r="E52" s="8"/>
      <c r="F52" s="12"/>
      <c r="G52" s="12"/>
      <c r="H52" s="9"/>
    </row>
    <row r="53" spans="1:8" ht="18" customHeight="1" thickBot="1" x14ac:dyDescent="0.35">
      <c r="A53" s="14"/>
      <c r="B53" s="48" t="s">
        <v>315</v>
      </c>
      <c r="C53" s="49">
        <v>0.1</v>
      </c>
      <c r="D53" s="49">
        <v>0.2</v>
      </c>
      <c r="E53" s="50">
        <v>0.3</v>
      </c>
      <c r="F53" s="12"/>
      <c r="G53" s="58"/>
      <c r="H53" s="9"/>
    </row>
    <row r="54" spans="1:8" ht="5.85" customHeight="1" thickBot="1" x14ac:dyDescent="0.3">
      <c r="A54" s="14"/>
      <c r="C54" s="8"/>
      <c r="D54" s="8"/>
      <c r="E54" s="8"/>
      <c r="F54" s="12"/>
      <c r="G54" s="12"/>
      <c r="H54" s="9"/>
    </row>
    <row r="55" spans="1:8" ht="18" customHeight="1" thickBot="1" x14ac:dyDescent="0.35">
      <c r="A55" s="14"/>
      <c r="B55" s="48" t="s">
        <v>316</v>
      </c>
      <c r="C55" s="49">
        <v>0.1</v>
      </c>
      <c r="D55" s="49">
        <v>0.2</v>
      </c>
      <c r="E55" s="50">
        <v>0.3</v>
      </c>
      <c r="F55" s="12"/>
      <c r="G55" s="58"/>
      <c r="H55" s="9"/>
    </row>
    <row r="56" spans="1:8" ht="5.85" customHeight="1" thickBot="1" x14ac:dyDescent="0.3">
      <c r="A56" s="14"/>
      <c r="C56" s="8"/>
      <c r="D56" s="8"/>
      <c r="E56" s="8"/>
      <c r="F56" s="12"/>
      <c r="G56" s="12"/>
      <c r="H56" s="9"/>
    </row>
    <row r="57" spans="1:8" ht="18" customHeight="1" thickBot="1" x14ac:dyDescent="0.35">
      <c r="A57" s="14"/>
      <c r="B57" s="51" t="s">
        <v>15</v>
      </c>
      <c r="C57" s="126"/>
      <c r="D57" s="126"/>
      <c r="E57" s="53"/>
      <c r="F57" s="12"/>
      <c r="G57" s="58"/>
      <c r="H57" s="9"/>
    </row>
    <row r="58" spans="1:8" ht="5.85" customHeight="1" x14ac:dyDescent="0.25">
      <c r="A58" s="14"/>
      <c r="C58" s="8"/>
      <c r="D58" s="8"/>
      <c r="E58" s="8"/>
      <c r="F58" s="12"/>
      <c r="G58" s="12"/>
      <c r="H58" s="9"/>
    </row>
    <row r="59" spans="1:8" ht="16.7" customHeight="1" x14ac:dyDescent="0.25">
      <c r="A59" s="10">
        <v>3</v>
      </c>
      <c r="B59" s="11" t="s">
        <v>2</v>
      </c>
      <c r="C59" s="32" t="s">
        <v>8</v>
      </c>
      <c r="D59" s="33" t="s">
        <v>8</v>
      </c>
      <c r="E59" s="34" t="s">
        <v>8</v>
      </c>
      <c r="F59" s="12"/>
      <c r="G59" s="116" t="s">
        <v>0</v>
      </c>
      <c r="H59" s="9"/>
    </row>
    <row r="60" spans="1:8" ht="5.85" customHeight="1" thickBot="1" x14ac:dyDescent="0.3">
      <c r="A60" s="6"/>
      <c r="B60" s="7"/>
      <c r="C60" s="8"/>
      <c r="D60" s="8"/>
      <c r="E60" s="8"/>
      <c r="F60" s="12"/>
      <c r="G60" s="12"/>
      <c r="H60" s="9"/>
    </row>
    <row r="61" spans="1:8" ht="18" customHeight="1" thickBot="1" x14ac:dyDescent="0.35">
      <c r="A61" s="14"/>
      <c r="B61" s="48" t="s">
        <v>18</v>
      </c>
      <c r="C61" s="124">
        <v>1.9</v>
      </c>
      <c r="D61" s="124">
        <v>6.3</v>
      </c>
      <c r="E61" s="125">
        <v>12</v>
      </c>
      <c r="F61" s="12"/>
      <c r="G61" s="58"/>
      <c r="H61" s="9"/>
    </row>
    <row r="62" spans="1:8" ht="5.85" customHeight="1" thickBot="1" x14ac:dyDescent="0.3">
      <c r="A62" s="14"/>
      <c r="C62" s="8"/>
      <c r="D62" s="8"/>
      <c r="E62" s="8"/>
      <c r="F62" s="12"/>
      <c r="G62" s="12"/>
      <c r="H62" s="9"/>
    </row>
    <row r="63" spans="1:8" ht="18" customHeight="1" thickBot="1" x14ac:dyDescent="0.35">
      <c r="A63" s="14"/>
      <c r="B63" s="48" t="s">
        <v>326</v>
      </c>
      <c r="C63" s="49">
        <v>0.7</v>
      </c>
      <c r="D63" s="49">
        <v>1.6</v>
      </c>
      <c r="E63" s="50">
        <v>3.3</v>
      </c>
      <c r="F63" s="12"/>
      <c r="G63" s="58" t="s">
        <v>327</v>
      </c>
      <c r="H63" s="9"/>
    </row>
    <row r="64" spans="1:8" ht="5.85" customHeight="1" thickBot="1" x14ac:dyDescent="0.3">
      <c r="A64" s="14"/>
      <c r="C64" s="8"/>
      <c r="D64" s="8"/>
      <c r="E64" s="8"/>
      <c r="F64" s="12"/>
      <c r="G64" s="12"/>
      <c r="H64" s="9"/>
    </row>
    <row r="65" spans="1:8" ht="18" customHeight="1" thickBot="1" x14ac:dyDescent="0.35">
      <c r="A65" s="14"/>
      <c r="B65" s="52" t="s">
        <v>1</v>
      </c>
      <c r="C65" s="49">
        <v>0.3</v>
      </c>
      <c r="D65" s="49">
        <v>1</v>
      </c>
      <c r="E65" s="50">
        <v>2.5</v>
      </c>
      <c r="F65" s="12"/>
      <c r="G65" s="58"/>
      <c r="H65" s="9"/>
    </row>
    <row r="66" spans="1:8" ht="5.85" customHeight="1" thickBot="1" x14ac:dyDescent="0.3">
      <c r="A66" s="14"/>
      <c r="B66" s="29"/>
      <c r="C66" s="8"/>
      <c r="D66" s="8"/>
      <c r="E66" s="8"/>
      <c r="F66" s="12"/>
      <c r="G66" s="12"/>
      <c r="H66" s="9"/>
    </row>
    <row r="67" spans="1:8" ht="18" customHeight="1" thickBot="1" x14ac:dyDescent="0.35">
      <c r="A67" s="14"/>
      <c r="B67" s="48" t="s">
        <v>13</v>
      </c>
      <c r="C67" s="49">
        <v>0.03</v>
      </c>
      <c r="D67" s="49">
        <v>0.3</v>
      </c>
      <c r="E67" s="50">
        <v>0.8</v>
      </c>
      <c r="F67" s="12"/>
      <c r="G67" s="58"/>
      <c r="H67" s="9"/>
    </row>
    <row r="68" spans="1:8" ht="5.85" customHeight="1" thickBot="1" x14ac:dyDescent="0.3">
      <c r="A68" s="14"/>
      <c r="C68" s="8"/>
      <c r="D68" s="8"/>
      <c r="E68" s="8"/>
      <c r="F68" s="12"/>
      <c r="G68" s="12"/>
      <c r="H68" s="9"/>
    </row>
    <row r="69" spans="1:8" ht="18" customHeight="1" thickBot="1" x14ac:dyDescent="0.35">
      <c r="A69" s="14"/>
      <c r="B69" s="51" t="s">
        <v>15</v>
      </c>
      <c r="C69" s="49"/>
      <c r="D69" s="49"/>
      <c r="E69" s="50"/>
      <c r="F69" s="12"/>
      <c r="G69" s="58"/>
      <c r="H69" s="9"/>
    </row>
    <row r="70" spans="1:8" ht="5.85" customHeight="1" x14ac:dyDescent="0.25">
      <c r="A70" s="14"/>
      <c r="C70" s="8"/>
      <c r="D70" s="8"/>
      <c r="E70" s="8"/>
      <c r="F70" s="12"/>
      <c r="G70" s="12"/>
      <c r="H70" s="9"/>
    </row>
    <row r="71" spans="1:8" ht="16.7" customHeight="1" x14ac:dyDescent="0.25">
      <c r="A71" s="10">
        <v>4</v>
      </c>
      <c r="B71" s="11" t="s">
        <v>28</v>
      </c>
      <c r="C71" s="32" t="s">
        <v>8</v>
      </c>
      <c r="D71" s="33" t="s">
        <v>8</v>
      </c>
      <c r="E71" s="34" t="s">
        <v>8</v>
      </c>
      <c r="F71" s="12"/>
      <c r="G71" s="116" t="s">
        <v>0</v>
      </c>
      <c r="H71" s="9"/>
    </row>
    <row r="72" spans="1:8" ht="5.85" customHeight="1" thickBot="1" x14ac:dyDescent="0.3">
      <c r="A72" s="6"/>
      <c r="C72" s="8"/>
      <c r="D72" s="8"/>
      <c r="E72" s="8"/>
      <c r="F72" s="12"/>
      <c r="G72" s="12"/>
      <c r="H72" s="9"/>
    </row>
    <row r="73" spans="1:8" ht="18" customHeight="1" thickBot="1" x14ac:dyDescent="0.35">
      <c r="A73" s="14"/>
      <c r="B73" s="48" t="s">
        <v>318</v>
      </c>
      <c r="C73" s="49">
        <v>0.4</v>
      </c>
      <c r="D73" s="49">
        <v>1</v>
      </c>
      <c r="E73" s="50">
        <v>2</v>
      </c>
      <c r="F73" s="12"/>
      <c r="G73" s="58" t="s">
        <v>328</v>
      </c>
      <c r="H73" s="9"/>
    </row>
    <row r="74" spans="1:8" ht="5.85" customHeight="1" thickBot="1" x14ac:dyDescent="0.3">
      <c r="A74" s="6"/>
      <c r="B74" s="7"/>
      <c r="C74" s="8"/>
      <c r="D74" s="8"/>
      <c r="E74" s="8"/>
      <c r="F74" s="12"/>
      <c r="G74" s="12"/>
      <c r="H74" s="9"/>
    </row>
    <row r="75" spans="1:8" ht="18" customHeight="1" thickBot="1" x14ac:dyDescent="0.35">
      <c r="A75" s="14"/>
      <c r="B75" s="48" t="s">
        <v>317</v>
      </c>
      <c r="C75" s="49">
        <v>0.3</v>
      </c>
      <c r="D75" s="49">
        <v>1.5</v>
      </c>
      <c r="E75" s="50">
        <v>4</v>
      </c>
      <c r="F75" s="12"/>
      <c r="G75" s="58" t="s">
        <v>382</v>
      </c>
      <c r="H75" s="9"/>
    </row>
    <row r="76" spans="1:8" ht="5.85" customHeight="1" thickBot="1" x14ac:dyDescent="0.3">
      <c r="A76" s="6"/>
      <c r="B76" s="7"/>
      <c r="C76" s="8"/>
      <c r="D76" s="8"/>
      <c r="E76" s="8"/>
      <c r="F76" s="12"/>
      <c r="G76" s="12"/>
      <c r="H76" s="9"/>
    </row>
    <row r="77" spans="1:8" ht="18" customHeight="1" thickBot="1" x14ac:dyDescent="0.35">
      <c r="A77" s="6"/>
      <c r="B77" s="48" t="s">
        <v>4</v>
      </c>
      <c r="C77" s="49">
        <v>0.35</v>
      </c>
      <c r="D77" s="49">
        <v>0.5</v>
      </c>
      <c r="E77" s="50">
        <v>0.7</v>
      </c>
      <c r="F77" s="12"/>
      <c r="G77" s="58"/>
      <c r="H77" s="9"/>
    </row>
    <row r="78" spans="1:8" ht="5.85" customHeight="1" thickBot="1" x14ac:dyDescent="0.3">
      <c r="A78" s="6"/>
      <c r="B78" s="7"/>
      <c r="C78" s="8"/>
      <c r="D78" s="8"/>
      <c r="E78" s="8"/>
      <c r="F78" s="12"/>
      <c r="G78" s="12"/>
      <c r="H78" s="9"/>
    </row>
    <row r="79" spans="1:8" ht="18" customHeight="1" thickBot="1" x14ac:dyDescent="0.35">
      <c r="A79" s="6"/>
      <c r="B79" s="48" t="s">
        <v>21</v>
      </c>
      <c r="C79" s="49">
        <v>0.1</v>
      </c>
      <c r="D79" s="49">
        <v>0.2</v>
      </c>
      <c r="E79" s="50">
        <v>0.35</v>
      </c>
      <c r="F79" s="12"/>
      <c r="G79" s="58"/>
      <c r="H79" s="9"/>
    </row>
    <row r="80" spans="1:8" ht="5.85" customHeight="1" thickBot="1" x14ac:dyDescent="0.3">
      <c r="A80" s="6"/>
      <c r="B80" s="7"/>
      <c r="C80" s="8"/>
      <c r="D80" s="8"/>
      <c r="E80" s="8"/>
      <c r="F80" s="12"/>
      <c r="G80" s="12"/>
      <c r="H80" s="9"/>
    </row>
    <row r="81" spans="1:8" ht="18" customHeight="1" thickBot="1" x14ac:dyDescent="0.35">
      <c r="A81" s="6"/>
      <c r="B81" s="48" t="s">
        <v>40</v>
      </c>
      <c r="C81" s="49">
        <v>0.05</v>
      </c>
      <c r="D81" s="49">
        <v>0.1</v>
      </c>
      <c r="E81" s="50">
        <v>0.15</v>
      </c>
      <c r="F81" s="12"/>
      <c r="G81" s="58"/>
      <c r="H81" s="9"/>
    </row>
    <row r="82" spans="1:8" ht="5.85" customHeight="1" thickBot="1" x14ac:dyDescent="0.3">
      <c r="A82" s="14"/>
      <c r="C82" s="8"/>
      <c r="D82" s="8"/>
      <c r="E82" s="8"/>
      <c r="F82" s="12"/>
      <c r="G82" s="12"/>
      <c r="H82" s="9"/>
    </row>
    <row r="83" spans="1:8" ht="18" customHeight="1" thickBot="1" x14ac:dyDescent="0.35">
      <c r="A83" s="14"/>
      <c r="B83" s="51" t="s">
        <v>15</v>
      </c>
      <c r="C83" s="49"/>
      <c r="D83" s="49"/>
      <c r="E83" s="50"/>
      <c r="F83" s="12"/>
      <c r="G83" s="58"/>
      <c r="H83" s="9"/>
    </row>
    <row r="84" spans="1:8" ht="5.85" customHeight="1" x14ac:dyDescent="0.25">
      <c r="A84" s="6"/>
      <c r="B84" s="7"/>
      <c r="C84" s="8"/>
      <c r="D84" s="8"/>
      <c r="E84" s="8"/>
      <c r="F84" s="12"/>
      <c r="G84" s="12"/>
      <c r="H84" s="9"/>
    </row>
    <row r="85" spans="1:8" ht="16.7" customHeight="1" x14ac:dyDescent="0.25">
      <c r="A85" s="10">
        <v>5</v>
      </c>
      <c r="B85" s="11" t="s">
        <v>26</v>
      </c>
      <c r="C85" s="32" t="s">
        <v>8</v>
      </c>
      <c r="D85" s="33" t="s">
        <v>8</v>
      </c>
      <c r="E85" s="34" t="s">
        <v>8</v>
      </c>
      <c r="F85" s="12"/>
      <c r="G85" s="116" t="s">
        <v>0</v>
      </c>
      <c r="H85" s="9"/>
    </row>
    <row r="86" spans="1:8" ht="5.85" customHeight="1" thickBot="1" x14ac:dyDescent="0.3">
      <c r="A86" s="6"/>
      <c r="B86" s="7"/>
      <c r="C86" s="8"/>
      <c r="D86" s="8"/>
      <c r="E86" s="8"/>
      <c r="F86" s="12"/>
      <c r="G86" s="12"/>
      <c r="H86" s="9"/>
    </row>
    <row r="87" spans="1:8" s="113" customFormat="1" ht="18" customHeight="1" thickBot="1" x14ac:dyDescent="0.35">
      <c r="A87" s="111"/>
      <c r="B87" s="52" t="s">
        <v>23</v>
      </c>
      <c r="C87" s="164">
        <v>0.2</v>
      </c>
      <c r="D87" s="164">
        <v>0.4</v>
      </c>
      <c r="E87" s="165">
        <v>0.6</v>
      </c>
      <c r="F87" s="161"/>
      <c r="G87" s="140" t="s">
        <v>383</v>
      </c>
      <c r="H87" s="112"/>
    </row>
    <row r="88" spans="1:8" ht="5.85" customHeight="1" thickBot="1" x14ac:dyDescent="0.3">
      <c r="A88" s="6"/>
      <c r="C88" s="8"/>
      <c r="D88" s="8"/>
      <c r="E88" s="8"/>
      <c r="F88" s="12"/>
      <c r="G88" s="12"/>
      <c r="H88" s="9"/>
    </row>
    <row r="89" spans="1:8" s="109" customFormat="1" ht="18" customHeight="1" thickBot="1" x14ac:dyDescent="0.35">
      <c r="A89" s="107"/>
      <c r="B89" s="103" t="s">
        <v>24</v>
      </c>
      <c r="C89" s="104">
        <v>0.05</v>
      </c>
      <c r="D89" s="104">
        <v>0.1</v>
      </c>
      <c r="E89" s="105">
        <v>0.15</v>
      </c>
      <c r="F89" s="106"/>
      <c r="G89" s="110" t="s">
        <v>319</v>
      </c>
      <c r="H89" s="108"/>
    </row>
    <row r="90" spans="1:8" ht="5.85" customHeight="1" thickBot="1" x14ac:dyDescent="0.3">
      <c r="A90" s="6"/>
      <c r="C90" s="8"/>
      <c r="D90" s="8"/>
      <c r="E90" s="8"/>
      <c r="F90" s="12"/>
      <c r="G90" s="12"/>
      <c r="H90" s="9"/>
    </row>
    <row r="91" spans="1:8" s="109" customFormat="1" ht="18" customHeight="1" thickBot="1" x14ac:dyDescent="0.35">
      <c r="A91" s="107"/>
      <c r="B91" s="103" t="s">
        <v>25</v>
      </c>
      <c r="C91" s="104">
        <v>0.05</v>
      </c>
      <c r="D91" s="104">
        <v>0.1</v>
      </c>
      <c r="E91" s="105">
        <v>0.15</v>
      </c>
      <c r="F91" s="106"/>
      <c r="G91" s="110" t="s">
        <v>320</v>
      </c>
      <c r="H91" s="108"/>
    </row>
    <row r="92" spans="1:8" ht="5.85" customHeight="1" thickBot="1" x14ac:dyDescent="0.3">
      <c r="A92" s="14"/>
      <c r="C92" s="8"/>
      <c r="D92" s="8"/>
      <c r="E92" s="8"/>
      <c r="F92" s="12"/>
      <c r="G92" s="12"/>
      <c r="H92" s="9"/>
    </row>
    <row r="93" spans="1:8" ht="18" customHeight="1" thickBot="1" x14ac:dyDescent="0.35">
      <c r="A93" s="14"/>
      <c r="B93" s="51" t="s">
        <v>15</v>
      </c>
      <c r="C93" s="49"/>
      <c r="D93" s="49"/>
      <c r="E93" s="50"/>
      <c r="F93" s="12"/>
      <c r="G93" s="58"/>
      <c r="H93" s="9"/>
    </row>
    <row r="94" spans="1:8" ht="5.85" customHeight="1" x14ac:dyDescent="0.25">
      <c r="A94" s="14"/>
      <c r="C94" s="8"/>
      <c r="D94" s="8"/>
      <c r="E94" s="8"/>
      <c r="F94" s="12"/>
      <c r="G94" s="12"/>
      <c r="H94" s="9"/>
    </row>
    <row r="95" spans="1:8" ht="16.7" customHeight="1" x14ac:dyDescent="0.25">
      <c r="A95" s="10">
        <v>6</v>
      </c>
      <c r="B95" s="11" t="s">
        <v>57</v>
      </c>
      <c r="C95" s="32" t="s">
        <v>8</v>
      </c>
      <c r="D95" s="33" t="s">
        <v>8</v>
      </c>
      <c r="E95" s="34" t="s">
        <v>8</v>
      </c>
      <c r="F95" s="12"/>
      <c r="G95" s="116" t="s">
        <v>0</v>
      </c>
      <c r="H95" s="9"/>
    </row>
    <row r="96" spans="1:8" ht="5.85" customHeight="1" thickBot="1" x14ac:dyDescent="0.3">
      <c r="A96" s="14"/>
      <c r="C96" s="8"/>
      <c r="D96" s="8"/>
      <c r="E96" s="8"/>
      <c r="F96" s="12"/>
      <c r="G96" s="12"/>
      <c r="H96" s="9"/>
    </row>
    <row r="97" spans="1:8" ht="18" customHeight="1" thickBot="1" x14ac:dyDescent="0.35">
      <c r="A97" s="14"/>
      <c r="B97" s="48" t="s">
        <v>324</v>
      </c>
      <c r="C97" s="49">
        <v>0.3</v>
      </c>
      <c r="D97" s="49">
        <v>0.5</v>
      </c>
      <c r="E97" s="50">
        <v>0.7</v>
      </c>
      <c r="F97" s="12"/>
      <c r="G97" s="58" t="s">
        <v>323</v>
      </c>
      <c r="H97" s="9"/>
    </row>
    <row r="98" spans="1:8" ht="5.85" customHeight="1" thickBot="1" x14ac:dyDescent="0.3">
      <c r="A98" s="14"/>
      <c r="C98" s="8"/>
      <c r="D98" s="8"/>
      <c r="E98" s="8"/>
      <c r="F98" s="12"/>
      <c r="G98" s="12"/>
      <c r="H98" s="9"/>
    </row>
    <row r="99" spans="1:8" ht="18" customHeight="1" thickBot="1" x14ac:dyDescent="0.35">
      <c r="A99" s="14"/>
      <c r="B99" s="48" t="s">
        <v>322</v>
      </c>
      <c r="C99" s="49">
        <v>0.15</v>
      </c>
      <c r="D99" s="49">
        <v>0.5</v>
      </c>
      <c r="E99" s="50">
        <v>1</v>
      </c>
      <c r="F99" s="12"/>
      <c r="G99" s="58"/>
      <c r="H99" s="9"/>
    </row>
    <row r="100" spans="1:8" ht="5.85" customHeight="1" thickBot="1" x14ac:dyDescent="0.3">
      <c r="A100" s="14"/>
      <c r="C100" s="8"/>
      <c r="D100" s="8"/>
      <c r="E100" s="8"/>
      <c r="F100" s="12"/>
      <c r="G100" s="12"/>
      <c r="H100" s="9"/>
    </row>
    <row r="101" spans="1:8" ht="18" customHeight="1" thickBot="1" x14ac:dyDescent="0.35">
      <c r="A101" s="6"/>
      <c r="B101" s="48" t="s">
        <v>27</v>
      </c>
      <c r="C101" s="49">
        <v>0.3</v>
      </c>
      <c r="D101" s="49">
        <v>0.5</v>
      </c>
      <c r="E101" s="123">
        <v>0.7</v>
      </c>
      <c r="F101" s="12"/>
      <c r="G101" s="58"/>
      <c r="H101" s="9"/>
    </row>
    <row r="102" spans="1:8" ht="5.85" customHeight="1" thickBot="1" x14ac:dyDescent="0.3">
      <c r="A102" s="14"/>
      <c r="C102" s="8"/>
      <c r="D102" s="8"/>
      <c r="E102" s="8"/>
      <c r="F102" s="12"/>
      <c r="G102" s="12"/>
      <c r="H102" s="9"/>
    </row>
    <row r="103" spans="1:8" ht="18" customHeight="1" thickBot="1" x14ac:dyDescent="0.35">
      <c r="A103" s="14"/>
      <c r="B103" s="51" t="s">
        <v>15</v>
      </c>
      <c r="C103" s="49"/>
      <c r="D103" s="49"/>
      <c r="E103" s="50"/>
      <c r="F103" s="12"/>
      <c r="G103" s="58"/>
      <c r="H103" s="9"/>
    </row>
    <row r="104" spans="1:8" ht="5.85" customHeight="1" x14ac:dyDescent="0.25">
      <c r="A104" s="14"/>
      <c r="C104" s="8"/>
      <c r="D104" s="8"/>
      <c r="E104" s="8"/>
      <c r="F104" s="12"/>
      <c r="G104" s="12"/>
      <c r="H104" s="9"/>
    </row>
    <row r="105" spans="1:8" ht="16.7" customHeight="1" x14ac:dyDescent="0.25">
      <c r="A105" s="10">
        <v>7</v>
      </c>
      <c r="B105" s="11" t="s">
        <v>58</v>
      </c>
      <c r="C105" s="32" t="s">
        <v>8</v>
      </c>
      <c r="D105" s="33" t="s">
        <v>8</v>
      </c>
      <c r="E105" s="34" t="s">
        <v>8</v>
      </c>
      <c r="F105" s="12"/>
      <c r="G105" s="116" t="s">
        <v>0</v>
      </c>
      <c r="H105" s="9"/>
    </row>
    <row r="106" spans="1:8" ht="5.85" customHeight="1" thickBot="1" x14ac:dyDescent="0.3">
      <c r="A106" s="14"/>
      <c r="C106" s="8"/>
      <c r="D106" s="8"/>
      <c r="E106" s="8"/>
      <c r="F106" s="12"/>
      <c r="G106" s="12"/>
      <c r="H106" s="9"/>
    </row>
    <row r="107" spans="1:8" ht="18" customHeight="1" thickBot="1" x14ac:dyDescent="0.35">
      <c r="A107" s="14"/>
      <c r="B107" s="48" t="s">
        <v>31</v>
      </c>
      <c r="C107" s="49"/>
      <c r="D107" s="49"/>
      <c r="E107" s="50"/>
      <c r="F107" s="12"/>
      <c r="G107" s="58" t="s">
        <v>325</v>
      </c>
      <c r="H107" s="9"/>
    </row>
    <row r="108" spans="1:8" ht="5.25" customHeight="1" x14ac:dyDescent="0.25">
      <c r="A108" s="14"/>
      <c r="C108" s="8"/>
      <c r="D108" s="8"/>
      <c r="E108" s="8"/>
      <c r="F108" s="12"/>
      <c r="G108" s="12"/>
      <c r="H108" s="9"/>
    </row>
    <row r="109" spans="1:8" ht="16.7" customHeight="1" x14ac:dyDescent="0.25">
      <c r="A109" s="10">
        <v>8</v>
      </c>
      <c r="B109" s="11" t="s">
        <v>471</v>
      </c>
      <c r="C109" s="32" t="s">
        <v>8</v>
      </c>
      <c r="D109" s="33" t="s">
        <v>8</v>
      </c>
      <c r="E109" s="34" t="s">
        <v>8</v>
      </c>
      <c r="F109" s="12"/>
      <c r="G109" s="116" t="s">
        <v>0</v>
      </c>
      <c r="H109" s="9"/>
    </row>
    <row r="110" spans="1:8" ht="5.85" customHeight="1" thickBot="1" x14ac:dyDescent="0.3">
      <c r="A110" s="14"/>
      <c r="C110" s="8"/>
      <c r="D110" s="8"/>
      <c r="E110" s="8"/>
      <c r="F110" s="12"/>
      <c r="G110" s="12"/>
      <c r="H110" s="9"/>
    </row>
    <row r="111" spans="1:8" ht="18" customHeight="1" thickBot="1" x14ac:dyDescent="0.35">
      <c r="A111" s="14"/>
      <c r="B111" s="48" t="s">
        <v>50</v>
      </c>
      <c r="C111" s="138">
        <f>+C103+C93+C83+C69+C57+C43</f>
        <v>0</v>
      </c>
      <c r="D111" s="138">
        <f>+D103+D93+D83+D69+D57+D43</f>
        <v>0</v>
      </c>
      <c r="E111" s="139">
        <f>+E103+E93+E83+E69+E57+E43</f>
        <v>0</v>
      </c>
      <c r="F111" s="12"/>
      <c r="G111" s="58" t="s">
        <v>473</v>
      </c>
      <c r="H111" s="9"/>
    </row>
    <row r="112" spans="1:8" ht="5.85" customHeight="1" thickBot="1" x14ac:dyDescent="0.3">
      <c r="A112" s="14"/>
      <c r="C112" s="8"/>
      <c r="D112" s="8"/>
      <c r="E112" s="8"/>
      <c r="F112" s="12"/>
      <c r="G112" s="12"/>
      <c r="H112" s="9"/>
    </row>
    <row r="113" spans="1:8" ht="18" customHeight="1" thickBot="1" x14ac:dyDescent="0.35">
      <c r="A113" s="14"/>
      <c r="B113" s="207" t="s">
        <v>405</v>
      </c>
      <c r="C113" s="167"/>
      <c r="D113" s="206"/>
      <c r="E113" s="167"/>
      <c r="F113" s="168"/>
      <c r="G113" s="208" t="s">
        <v>340</v>
      </c>
      <c r="H113" s="9"/>
    </row>
    <row r="114" spans="1:8" ht="7.5" customHeight="1" x14ac:dyDescent="0.25">
      <c r="A114" s="14"/>
      <c r="C114" s="8"/>
      <c r="D114" s="8"/>
      <c r="E114" s="8"/>
      <c r="F114" s="12"/>
      <c r="G114" s="12"/>
      <c r="H114" s="9"/>
    </row>
    <row r="115" spans="1:8" ht="6.75" hidden="1" customHeight="1" x14ac:dyDescent="0.25">
      <c r="A115" s="7"/>
      <c r="C115" s="8"/>
      <c r="D115" s="65" t="s">
        <v>93</v>
      </c>
      <c r="E115" s="8"/>
      <c r="F115" s="12"/>
      <c r="G115" s="12"/>
      <c r="H115" s="9"/>
    </row>
    <row r="116" spans="1:8" ht="6.75" hidden="1" customHeight="1" x14ac:dyDescent="0.25">
      <c r="A116" s="7"/>
      <c r="C116" s="8"/>
      <c r="D116" s="65" t="s">
        <v>94</v>
      </c>
      <c r="E116" s="8"/>
      <c r="F116" s="12"/>
      <c r="G116" s="12"/>
      <c r="H116" s="9"/>
    </row>
    <row r="117" spans="1:8" ht="6.75" hidden="1" customHeight="1" x14ac:dyDescent="0.25">
      <c r="A117" s="7"/>
      <c r="C117" s="8"/>
      <c r="D117" s="65" t="s">
        <v>95</v>
      </c>
      <c r="E117" s="8"/>
      <c r="F117" s="12"/>
      <c r="G117" s="12"/>
      <c r="H117" s="9"/>
    </row>
    <row r="118" spans="1:8" ht="5.85" customHeight="1" x14ac:dyDescent="0.25">
      <c r="A118" s="14"/>
      <c r="C118" s="8"/>
      <c r="D118" s="8"/>
      <c r="E118" s="8"/>
      <c r="F118" s="12"/>
      <c r="G118" s="12"/>
      <c r="H118" s="9"/>
    </row>
    <row r="119" spans="1:8" ht="29.25" customHeight="1" x14ac:dyDescent="0.5">
      <c r="A119" s="31" t="s">
        <v>470</v>
      </c>
      <c r="B119" s="1"/>
      <c r="C119" s="2"/>
      <c r="D119" s="2"/>
      <c r="E119" s="3"/>
      <c r="F119" s="4"/>
      <c r="G119" s="118"/>
      <c r="H119" s="5"/>
    </row>
    <row r="120" spans="1:8" ht="5.85" customHeight="1" thickBot="1" x14ac:dyDescent="0.3">
      <c r="A120" s="14"/>
      <c r="C120" s="8"/>
      <c r="D120" s="8"/>
      <c r="E120" s="8"/>
      <c r="F120" s="12"/>
      <c r="G120" s="12"/>
      <c r="H120" s="9"/>
    </row>
    <row r="121" spans="1:8" ht="18" customHeight="1" thickBot="1" x14ac:dyDescent="0.35">
      <c r="A121" s="14"/>
      <c r="B121" s="51" t="s">
        <v>472</v>
      </c>
      <c r="C121" s="126" t="e">
        <f>+C111*$C$3/$C$7</f>
        <v>#DIV/0!</v>
      </c>
      <c r="D121" s="126" t="e">
        <f t="shared" ref="D121:E121" si="0">+D111*$C$3/$C$7</f>
        <v>#DIV/0!</v>
      </c>
      <c r="E121" s="126" t="e">
        <f t="shared" si="0"/>
        <v>#DIV/0!</v>
      </c>
      <c r="F121" s="12"/>
      <c r="G121" s="58" t="s">
        <v>46</v>
      </c>
      <c r="H121" s="9"/>
    </row>
    <row r="122" spans="1:8" ht="9.75" customHeight="1" x14ac:dyDescent="0.25">
      <c r="A122" s="6"/>
      <c r="B122" s="7"/>
      <c r="C122" s="8"/>
      <c r="D122" s="8"/>
      <c r="E122" s="8"/>
      <c r="F122" s="7"/>
      <c r="G122" s="65"/>
      <c r="H122" s="9"/>
    </row>
    <row r="123" spans="1:8" ht="12.75" customHeight="1" x14ac:dyDescent="0.25">
      <c r="A123" s="16" t="s">
        <v>6</v>
      </c>
      <c r="B123" s="17"/>
      <c r="C123" s="18"/>
      <c r="D123" s="18"/>
      <c r="E123" s="18"/>
      <c r="F123" s="17"/>
      <c r="G123" s="119"/>
      <c r="H123" s="9"/>
    </row>
    <row r="124" spans="1:8" ht="46.5" customHeight="1" x14ac:dyDescent="0.25">
      <c r="A124" s="19"/>
      <c r="B124" s="20"/>
      <c r="C124" s="21"/>
      <c r="D124" s="21"/>
      <c r="E124" s="21"/>
      <c r="F124" s="20"/>
      <c r="G124" s="120"/>
      <c r="H124" s="22" t="s">
        <v>7</v>
      </c>
    </row>
    <row r="125" spans="1:8" ht="2.25" customHeight="1" x14ac:dyDescent="0.25">
      <c r="A125" s="23"/>
      <c r="B125" s="24"/>
      <c r="C125" s="25"/>
      <c r="D125" s="25"/>
      <c r="E125" s="25"/>
      <c r="F125" s="24"/>
      <c r="G125" s="121"/>
      <c r="H125" s="26"/>
    </row>
  </sheetData>
  <sheetProtection selectLockedCells="1"/>
  <pageMargins left="0.70866141732283472" right="0.70866141732283472" top="0.43307086614173229" bottom="0.27559055118110237"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WhiteSpace="0" view="pageLayout" topLeftCell="A42" zoomScale="90" zoomScaleNormal="150" zoomScalePageLayoutView="90" workbookViewId="0">
      <selection activeCell="C41" sqref="C41"/>
    </sheetView>
  </sheetViews>
  <sheetFormatPr baseColWidth="10" defaultColWidth="0" defaultRowHeight="15.75" x14ac:dyDescent="0.25"/>
  <cols>
    <col min="1" max="1" width="3" style="27" customWidth="1"/>
    <col min="2" max="2" width="58.140625" customWidth="1"/>
    <col min="3" max="4" width="15.28515625" style="28" customWidth="1"/>
    <col min="5" max="5" width="15.7109375" style="28" customWidth="1"/>
    <col min="6" max="6" width="0.85546875" customWidth="1"/>
    <col min="7" max="7" width="46.140625" style="122"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345</v>
      </c>
      <c r="B1" s="1"/>
      <c r="C1" s="2"/>
      <c r="D1" s="2"/>
      <c r="E1" s="3"/>
      <c r="F1" s="4"/>
      <c r="G1" s="114"/>
      <c r="H1" s="5"/>
    </row>
    <row r="2" spans="1:8" ht="5.85" customHeight="1" x14ac:dyDescent="0.25">
      <c r="A2" s="6"/>
      <c r="B2" s="7"/>
      <c r="C2" s="8"/>
      <c r="D2" s="8"/>
      <c r="E2" s="8"/>
      <c r="F2" s="7"/>
      <c r="G2" s="65"/>
      <c r="H2" s="9"/>
    </row>
    <row r="3" spans="1:8" ht="18" customHeight="1" x14ac:dyDescent="0.25">
      <c r="A3" s="6"/>
      <c r="B3" s="12"/>
      <c r="C3" s="12"/>
      <c r="D3" s="12"/>
      <c r="E3" s="12"/>
      <c r="F3" s="12"/>
      <c r="G3" s="65"/>
      <c r="H3" s="9"/>
    </row>
    <row r="4" spans="1:8" ht="5.85" customHeight="1" x14ac:dyDescent="0.25">
      <c r="A4" s="6"/>
      <c r="B4" s="36"/>
      <c r="C4" s="8"/>
      <c r="D4" s="65"/>
      <c r="E4" s="12"/>
      <c r="F4" s="12"/>
      <c r="G4" s="65"/>
      <c r="H4" s="9"/>
    </row>
    <row r="5" spans="1:8" ht="18" customHeight="1" x14ac:dyDescent="0.3">
      <c r="A5" s="14"/>
      <c r="B5" s="35" t="s">
        <v>468</v>
      </c>
      <c r="C5" s="13">
        <v>200</v>
      </c>
      <c r="D5" s="65" t="s">
        <v>32</v>
      </c>
      <c r="E5" s="205" t="s">
        <v>346</v>
      </c>
      <c r="F5" s="12"/>
      <c r="G5" s="115"/>
      <c r="H5" s="9"/>
    </row>
    <row r="6" spans="1:8" ht="5.85" customHeight="1" x14ac:dyDescent="0.25">
      <c r="A6" s="6"/>
      <c r="B6" s="36"/>
      <c r="C6" s="8"/>
      <c r="D6" s="65"/>
      <c r="E6" s="8"/>
      <c r="F6" s="12"/>
      <c r="G6" s="65"/>
      <c r="H6" s="9"/>
    </row>
    <row r="7" spans="1:8" ht="18" customHeight="1" x14ac:dyDescent="0.3">
      <c r="A7" s="14"/>
      <c r="B7" s="35" t="s">
        <v>34</v>
      </c>
      <c r="C7" s="13">
        <v>100</v>
      </c>
      <c r="D7" s="65" t="s">
        <v>32</v>
      </c>
      <c r="E7" s="89"/>
      <c r="F7" s="12"/>
      <c r="G7" s="65" t="s">
        <v>363</v>
      </c>
      <c r="H7" s="9"/>
    </row>
    <row r="8" spans="1:8" ht="5.85" customHeight="1" thickBot="1" x14ac:dyDescent="0.3">
      <c r="A8" s="6"/>
      <c r="B8" s="36"/>
      <c r="C8" s="8"/>
      <c r="D8" s="65"/>
      <c r="E8" s="8"/>
      <c r="F8" s="12"/>
      <c r="G8" s="65"/>
      <c r="H8" s="9"/>
    </row>
    <row r="9" spans="1:8" ht="18" customHeight="1" thickBot="1" x14ac:dyDescent="0.3">
      <c r="A9" s="14"/>
      <c r="B9" s="91"/>
      <c r="C9" s="92" t="s">
        <v>303</v>
      </c>
      <c r="D9" s="90"/>
      <c r="E9" s="93" t="s">
        <v>266</v>
      </c>
      <c r="F9" s="12"/>
      <c r="G9" s="58" t="s">
        <v>267</v>
      </c>
      <c r="H9" s="9"/>
    </row>
    <row r="10" spans="1:8" ht="20.25" customHeight="1" x14ac:dyDescent="0.25">
      <c r="A10" s="14"/>
      <c r="B10" s="30"/>
      <c r="C10" s="8"/>
      <c r="D10" s="8"/>
      <c r="E10" s="8"/>
      <c r="F10" s="12"/>
      <c r="G10" s="7"/>
      <c r="H10" s="9"/>
    </row>
    <row r="11" spans="1:8" ht="29.25" customHeight="1" x14ac:dyDescent="0.5">
      <c r="A11" s="31" t="s">
        <v>356</v>
      </c>
      <c r="B11" s="1"/>
      <c r="C11" s="2"/>
      <c r="D11" s="2"/>
      <c r="E11" s="3"/>
      <c r="F11" s="4"/>
      <c r="G11" s="114"/>
      <c r="H11" s="5"/>
    </row>
    <row r="12" spans="1:8" ht="20.25" customHeight="1" x14ac:dyDescent="0.25">
      <c r="A12" s="14"/>
      <c r="B12" s="30"/>
      <c r="C12" s="8"/>
      <c r="D12" s="8"/>
      <c r="E12" s="8"/>
      <c r="F12" s="12"/>
      <c r="G12" s="7"/>
      <c r="H12" s="9"/>
    </row>
    <row r="13" spans="1:8" ht="16.7" customHeight="1" x14ac:dyDescent="0.25">
      <c r="A13" s="10">
        <v>2</v>
      </c>
      <c r="B13" s="11" t="s">
        <v>45</v>
      </c>
      <c r="C13" s="32" t="s">
        <v>56</v>
      </c>
      <c r="D13" s="33" t="s">
        <v>56</v>
      </c>
      <c r="E13" s="34" t="s">
        <v>56</v>
      </c>
      <c r="F13" s="12"/>
      <c r="G13" s="116" t="s">
        <v>0</v>
      </c>
      <c r="H13" s="9"/>
    </row>
    <row r="14" spans="1:8" ht="5.85" customHeight="1" thickBot="1" x14ac:dyDescent="0.3">
      <c r="A14" s="14"/>
      <c r="C14" s="8"/>
      <c r="D14" s="8"/>
      <c r="E14" s="8"/>
      <c r="F14" s="12"/>
      <c r="G14" s="12"/>
      <c r="H14" s="9"/>
    </row>
    <row r="15" spans="1:8" ht="18" customHeight="1" thickBot="1" x14ac:dyDescent="0.35">
      <c r="A15" s="14"/>
      <c r="B15" s="48" t="s">
        <v>43</v>
      </c>
      <c r="C15" s="49">
        <v>8</v>
      </c>
      <c r="D15" s="49">
        <v>16</v>
      </c>
      <c r="E15" s="50">
        <v>24</v>
      </c>
      <c r="F15" s="12"/>
      <c r="G15" s="58" t="s">
        <v>19</v>
      </c>
      <c r="H15" s="9"/>
    </row>
    <row r="16" spans="1:8" ht="5.85" customHeight="1" thickBot="1" x14ac:dyDescent="0.3">
      <c r="A16" s="14"/>
      <c r="C16" s="8"/>
      <c r="D16" s="8"/>
      <c r="E16" s="8"/>
      <c r="F16" s="12"/>
      <c r="G16" s="12"/>
      <c r="H16" s="9"/>
    </row>
    <row r="17" spans="1:8" ht="18" customHeight="1" thickBot="1" x14ac:dyDescent="0.35">
      <c r="A17" s="14"/>
      <c r="B17" s="48" t="s">
        <v>14</v>
      </c>
      <c r="C17" s="49">
        <v>2.5</v>
      </c>
      <c r="D17" s="49">
        <v>9</v>
      </c>
      <c r="E17" s="50">
        <v>17</v>
      </c>
      <c r="F17" s="12"/>
      <c r="G17" s="58" t="s">
        <v>19</v>
      </c>
      <c r="H17" s="9"/>
    </row>
    <row r="18" spans="1:8" ht="5.85" customHeight="1" thickBot="1" x14ac:dyDescent="0.3">
      <c r="A18" s="14"/>
      <c r="C18" s="8"/>
      <c r="D18" s="8"/>
      <c r="E18" s="8"/>
      <c r="F18" s="12"/>
      <c r="G18" s="12"/>
      <c r="H18" s="9"/>
    </row>
    <row r="19" spans="1:8" ht="18" customHeight="1" thickBot="1" x14ac:dyDescent="0.35">
      <c r="A19" s="14"/>
      <c r="B19" s="48" t="s">
        <v>357</v>
      </c>
      <c r="C19" s="49">
        <v>0.1</v>
      </c>
      <c r="D19" s="49">
        <v>0.25</v>
      </c>
      <c r="E19" s="50">
        <v>0.5</v>
      </c>
      <c r="F19" s="12"/>
      <c r="G19" s="58" t="s">
        <v>19</v>
      </c>
      <c r="H19" s="9"/>
    </row>
    <row r="20" spans="1:8" ht="5.85" customHeight="1" x14ac:dyDescent="0.25">
      <c r="A20" s="14"/>
      <c r="B20" s="30"/>
      <c r="C20" s="8"/>
      <c r="D20" s="8"/>
      <c r="E20" s="8"/>
      <c r="F20" s="12"/>
      <c r="G20" s="12"/>
      <c r="H20" s="9"/>
    </row>
    <row r="21" spans="1:8" ht="20.25" customHeight="1" x14ac:dyDescent="0.25">
      <c r="A21" s="14"/>
      <c r="B21" s="30"/>
      <c r="C21" s="8"/>
      <c r="D21" s="8"/>
      <c r="E21" s="8"/>
      <c r="F21" s="12"/>
      <c r="G21" s="7"/>
      <c r="H21" s="9"/>
    </row>
    <row r="22" spans="1:8" ht="29.25" customHeight="1" x14ac:dyDescent="0.5">
      <c r="A22" s="31" t="s">
        <v>341</v>
      </c>
      <c r="B22" s="1"/>
      <c r="C22" s="66"/>
      <c r="D22" s="209"/>
      <c r="E22" s="209"/>
      <c r="F22" s="4"/>
      <c r="G22" s="118"/>
      <c r="H22" s="5"/>
    </row>
    <row r="23" spans="1:8" ht="5.85" customHeight="1" x14ac:dyDescent="0.25">
      <c r="A23" s="14"/>
      <c r="B23" s="30"/>
      <c r="C23" s="8"/>
      <c r="D23" s="8"/>
      <c r="E23" s="8"/>
      <c r="F23" s="12"/>
      <c r="G23" s="12"/>
      <c r="H23" s="9"/>
    </row>
    <row r="24" spans="1:8" ht="16.7" customHeight="1" x14ac:dyDescent="0.25">
      <c r="A24" s="10">
        <v>1</v>
      </c>
      <c r="B24" s="11" t="s">
        <v>45</v>
      </c>
      <c r="C24" s="32" t="s">
        <v>8</v>
      </c>
      <c r="D24" s="33" t="s">
        <v>8</v>
      </c>
      <c r="E24" s="34" t="s">
        <v>8</v>
      </c>
      <c r="F24" s="12"/>
      <c r="G24" s="116" t="s">
        <v>0</v>
      </c>
      <c r="H24" s="9"/>
    </row>
    <row r="25" spans="1:8" ht="5.85" customHeight="1" thickBot="1" x14ac:dyDescent="0.3">
      <c r="A25" s="14"/>
      <c r="C25" s="8"/>
      <c r="D25" s="8"/>
      <c r="E25" s="8"/>
      <c r="F25" s="12"/>
      <c r="G25" s="12"/>
      <c r="H25" s="9"/>
    </row>
    <row r="26" spans="1:8" ht="18" customHeight="1" thickBot="1" x14ac:dyDescent="0.35">
      <c r="A26" s="14"/>
      <c r="B26" s="48" t="s">
        <v>360</v>
      </c>
      <c r="C26" s="130">
        <v>400</v>
      </c>
      <c r="D26" s="131">
        <v>500</v>
      </c>
      <c r="E26" s="132">
        <v>600</v>
      </c>
      <c r="F26" s="12"/>
      <c r="G26" s="58" t="s">
        <v>19</v>
      </c>
      <c r="H26" s="9"/>
    </row>
    <row r="27" spans="1:8" ht="5.85" customHeight="1" thickBot="1" x14ac:dyDescent="0.3">
      <c r="A27" s="14"/>
      <c r="C27" s="8"/>
      <c r="D27" s="8"/>
      <c r="E27" s="8"/>
      <c r="F27" s="12"/>
      <c r="G27" s="12"/>
      <c r="H27" s="9"/>
    </row>
    <row r="28" spans="1:8" ht="18" customHeight="1" thickBot="1" x14ac:dyDescent="0.35">
      <c r="A28" s="14"/>
      <c r="B28" s="48" t="s">
        <v>43</v>
      </c>
      <c r="C28" s="144">
        <f>+$C$15*C26/1000</f>
        <v>3.2</v>
      </c>
      <c r="D28" s="144">
        <f>+$D$15*D26/1000</f>
        <v>8</v>
      </c>
      <c r="E28" s="123">
        <f>+$E$15*E26/1000</f>
        <v>14.4</v>
      </c>
      <c r="F28" s="12"/>
      <c r="G28" s="58" t="s">
        <v>19</v>
      </c>
      <c r="H28" s="9"/>
    </row>
    <row r="29" spans="1:8" ht="5.85" customHeight="1" thickBot="1" x14ac:dyDescent="0.3">
      <c r="A29" s="14"/>
      <c r="C29" s="8"/>
      <c r="D29" s="8"/>
      <c r="E29" s="8"/>
      <c r="F29" s="12"/>
      <c r="G29" s="12"/>
      <c r="H29" s="9"/>
    </row>
    <row r="30" spans="1:8" ht="18" customHeight="1" thickBot="1" x14ac:dyDescent="0.35">
      <c r="A30" s="14"/>
      <c r="B30" s="48" t="s">
        <v>361</v>
      </c>
      <c r="C30" s="144">
        <f>+$C$15*200/1000</f>
        <v>1.6</v>
      </c>
      <c r="D30" s="144">
        <f>+$C$15*300/1000</f>
        <v>2.4</v>
      </c>
      <c r="E30" s="123">
        <f>+$C$15*400/1000</f>
        <v>3.2</v>
      </c>
      <c r="F30" s="12"/>
      <c r="G30" s="58" t="s">
        <v>19</v>
      </c>
      <c r="H30" s="9"/>
    </row>
    <row r="31" spans="1:8" ht="5.85" customHeight="1" thickBot="1" x14ac:dyDescent="0.3">
      <c r="A31" s="14"/>
      <c r="B31" s="30"/>
      <c r="C31" s="145"/>
      <c r="D31" s="145"/>
      <c r="E31" s="145"/>
      <c r="F31" s="12"/>
      <c r="G31" s="12"/>
      <c r="H31" s="9"/>
    </row>
    <row r="32" spans="1:8" ht="18" customHeight="1" thickBot="1" x14ac:dyDescent="0.35">
      <c r="A32" s="14"/>
      <c r="B32" s="48" t="s">
        <v>14</v>
      </c>
      <c r="C32" s="144">
        <f>+$C$17*C26/1000</f>
        <v>1</v>
      </c>
      <c r="D32" s="144">
        <f>+$D$17*D26/1000</f>
        <v>4.5</v>
      </c>
      <c r="E32" s="123">
        <f>+$E$17*E26/1000</f>
        <v>10.199999999999999</v>
      </c>
      <c r="F32" s="12"/>
      <c r="G32" s="58" t="s">
        <v>19</v>
      </c>
      <c r="H32" s="9"/>
    </row>
    <row r="33" spans="1:8" ht="5.85" customHeight="1" thickBot="1" x14ac:dyDescent="0.3">
      <c r="A33" s="14"/>
      <c r="B33" s="30"/>
      <c r="C33" s="145"/>
      <c r="D33" s="145"/>
      <c r="E33" s="145"/>
      <c r="F33" s="12"/>
      <c r="G33" s="12"/>
      <c r="H33" s="9"/>
    </row>
    <row r="34" spans="1:8" ht="18" customHeight="1" thickBot="1" x14ac:dyDescent="0.35">
      <c r="A34" s="14"/>
      <c r="B34" s="48" t="s">
        <v>358</v>
      </c>
      <c r="C34" s="144">
        <f>+$C$19*(8760-C26)/1000</f>
        <v>0.83599999999999997</v>
      </c>
      <c r="D34" s="144">
        <f>+$D$19*(8760-D26)/1000</f>
        <v>2.0649999999999999</v>
      </c>
      <c r="E34" s="123">
        <f>+$E$19*(8760-E26)/1000</f>
        <v>4.08</v>
      </c>
      <c r="F34" s="12"/>
      <c r="G34" s="58" t="s">
        <v>19</v>
      </c>
      <c r="H34" s="9"/>
    </row>
    <row r="35" spans="1:8" ht="5.85" customHeight="1" thickBot="1" x14ac:dyDescent="0.3">
      <c r="A35" s="14"/>
      <c r="B35" s="30"/>
      <c r="C35" s="145"/>
      <c r="D35" s="145"/>
      <c r="E35" s="145"/>
      <c r="F35" s="12"/>
      <c r="G35" s="12"/>
      <c r="H35" s="9"/>
    </row>
    <row r="36" spans="1:8" ht="18" customHeight="1" thickBot="1" x14ac:dyDescent="0.35">
      <c r="A36" s="14"/>
      <c r="B36" s="48" t="s">
        <v>359</v>
      </c>
      <c r="C36" s="144">
        <v>0.2</v>
      </c>
      <c r="D36" s="144">
        <v>0.4</v>
      </c>
      <c r="E36" s="123">
        <v>0.6</v>
      </c>
      <c r="F36" s="12"/>
      <c r="G36" s="58" t="s">
        <v>19</v>
      </c>
      <c r="H36" s="9"/>
    </row>
    <row r="37" spans="1:8" ht="5.85" customHeight="1" thickBot="1" x14ac:dyDescent="0.3">
      <c r="A37" s="14"/>
      <c r="C37" s="8"/>
      <c r="D37" s="8"/>
      <c r="E37" s="8"/>
      <c r="F37" s="12"/>
      <c r="G37" s="12"/>
      <c r="H37" s="9"/>
    </row>
    <row r="38" spans="1:8" ht="18" customHeight="1" thickBot="1" x14ac:dyDescent="0.35">
      <c r="A38" s="14"/>
      <c r="B38" s="51" t="s">
        <v>15</v>
      </c>
      <c r="C38" s="138">
        <f>+C36+C34+C32+C28</f>
        <v>5.2360000000000007</v>
      </c>
      <c r="D38" s="138">
        <f>+D36+D34+D32+D28</f>
        <v>14.965</v>
      </c>
      <c r="E38" s="139">
        <f>+E36+E34+E32+E28</f>
        <v>29.28</v>
      </c>
      <c r="F38" s="12"/>
      <c r="G38" s="58" t="s">
        <v>362</v>
      </c>
      <c r="H38" s="9"/>
    </row>
    <row r="39" spans="1:8" ht="5.85" customHeight="1" x14ac:dyDescent="0.25">
      <c r="A39" s="14"/>
      <c r="C39" s="8"/>
      <c r="D39" s="8"/>
      <c r="E39" s="8"/>
      <c r="F39" s="12"/>
      <c r="G39" s="12"/>
      <c r="H39" s="9"/>
    </row>
    <row r="40" spans="1:8" ht="5.85" customHeight="1" thickBot="1" x14ac:dyDescent="0.3">
      <c r="A40" s="14"/>
      <c r="C40" s="8"/>
      <c r="D40" s="8"/>
      <c r="E40" s="8"/>
      <c r="F40" s="12"/>
      <c r="G40" s="12"/>
      <c r="H40" s="9"/>
    </row>
    <row r="41" spans="1:8" ht="18" customHeight="1" thickBot="1" x14ac:dyDescent="0.35">
      <c r="A41" s="14"/>
      <c r="B41" s="51" t="s">
        <v>467</v>
      </c>
      <c r="C41" s="138">
        <f>+C38*$C$7/$C$5</f>
        <v>2.6180000000000003</v>
      </c>
      <c r="D41" s="138">
        <f t="shared" ref="D41:E41" si="0">+D38*$C$7/$C$5</f>
        <v>7.4824999999999999</v>
      </c>
      <c r="E41" s="138">
        <f t="shared" si="0"/>
        <v>14.64</v>
      </c>
      <c r="F41" s="12"/>
      <c r="G41" s="58" t="s">
        <v>362</v>
      </c>
      <c r="H41" s="9"/>
    </row>
    <row r="42" spans="1:8" ht="5.85" customHeight="1" x14ac:dyDescent="0.25">
      <c r="A42" s="14"/>
      <c r="C42" s="8"/>
      <c r="D42" s="8"/>
      <c r="E42" s="8"/>
      <c r="F42" s="12"/>
      <c r="G42" s="12"/>
      <c r="H42" s="9"/>
    </row>
    <row r="43" spans="1:8" ht="20.25" customHeight="1" x14ac:dyDescent="0.25">
      <c r="A43" s="14"/>
      <c r="B43" s="30"/>
      <c r="C43" s="8"/>
      <c r="D43" s="8"/>
      <c r="E43" s="8"/>
      <c r="F43" s="12"/>
      <c r="G43" s="7"/>
      <c r="H43" s="9"/>
    </row>
    <row r="44" spans="1:8" ht="6.75" hidden="1" customHeight="1" x14ac:dyDescent="0.25">
      <c r="A44" s="7"/>
      <c r="C44" s="8"/>
      <c r="D44" s="65" t="s">
        <v>93</v>
      </c>
      <c r="E44" s="8"/>
      <c r="F44" s="12"/>
      <c r="G44" s="12"/>
      <c r="H44" s="9"/>
    </row>
    <row r="45" spans="1:8" ht="6.75" hidden="1" customHeight="1" x14ac:dyDescent="0.25">
      <c r="A45" s="7"/>
      <c r="C45" s="8"/>
      <c r="D45" s="65" t="s">
        <v>94</v>
      </c>
      <c r="E45" s="8"/>
      <c r="F45" s="12"/>
      <c r="G45" s="12"/>
      <c r="H45" s="9"/>
    </row>
    <row r="46" spans="1:8" ht="6.75" hidden="1" customHeight="1" x14ac:dyDescent="0.25">
      <c r="A46" s="7"/>
      <c r="C46" s="8"/>
      <c r="D46" s="65" t="s">
        <v>95</v>
      </c>
      <c r="E46" s="8"/>
      <c r="F46" s="12"/>
      <c r="G46" s="12"/>
      <c r="H46" s="9"/>
    </row>
    <row r="47" spans="1:8" ht="29.25" customHeight="1" x14ac:dyDescent="0.5">
      <c r="A47" s="31" t="s">
        <v>342</v>
      </c>
      <c r="B47" s="1"/>
      <c r="C47" s="66"/>
      <c r="D47" s="209"/>
      <c r="E47" s="209"/>
      <c r="F47" s="4"/>
      <c r="G47" s="118"/>
      <c r="H47" s="5"/>
    </row>
    <row r="48" spans="1:8" ht="5.85" customHeight="1" x14ac:dyDescent="0.25">
      <c r="A48" s="14"/>
      <c r="B48" s="30"/>
      <c r="C48" s="8"/>
      <c r="D48" s="8"/>
      <c r="E48" s="8"/>
      <c r="F48" s="12"/>
      <c r="G48" s="12"/>
      <c r="H48" s="9"/>
    </row>
    <row r="49" spans="1:8" ht="16.7" customHeight="1" x14ac:dyDescent="0.25">
      <c r="A49" s="10">
        <v>2</v>
      </c>
      <c r="B49" s="11" t="s">
        <v>45</v>
      </c>
      <c r="C49" s="32" t="s">
        <v>8</v>
      </c>
      <c r="D49" s="33" t="s">
        <v>8</v>
      </c>
      <c r="E49" s="34" t="s">
        <v>8</v>
      </c>
      <c r="F49" s="12"/>
      <c r="G49" s="116" t="s">
        <v>0</v>
      </c>
      <c r="H49" s="9"/>
    </row>
    <row r="50" spans="1:8" ht="5.85" customHeight="1" thickBot="1" x14ac:dyDescent="0.3">
      <c r="A50" s="14"/>
      <c r="C50" s="8"/>
      <c r="D50" s="8"/>
      <c r="E50" s="8"/>
      <c r="F50" s="12"/>
      <c r="G50" s="12"/>
      <c r="H50" s="9"/>
    </row>
    <row r="51" spans="1:8" ht="18" customHeight="1" thickBot="1" x14ac:dyDescent="0.35">
      <c r="A51" s="14"/>
      <c r="B51" s="48" t="s">
        <v>360</v>
      </c>
      <c r="C51" s="130">
        <v>800</v>
      </c>
      <c r="D51" s="131">
        <v>1000</v>
      </c>
      <c r="E51" s="132">
        <v>1200</v>
      </c>
      <c r="F51" s="12"/>
      <c r="G51" s="58" t="s">
        <v>19</v>
      </c>
      <c r="H51" s="9"/>
    </row>
    <row r="52" spans="1:8" ht="5.85" customHeight="1" thickBot="1" x14ac:dyDescent="0.3">
      <c r="A52" s="14"/>
      <c r="C52" s="8"/>
      <c r="D52" s="8"/>
      <c r="E52" s="8"/>
      <c r="F52" s="12"/>
      <c r="G52" s="12"/>
      <c r="H52" s="9"/>
    </row>
    <row r="53" spans="1:8" ht="18" customHeight="1" thickBot="1" x14ac:dyDescent="0.35">
      <c r="A53" s="14"/>
      <c r="B53" s="48" t="s">
        <v>43</v>
      </c>
      <c r="C53" s="144">
        <f>+$C$15*C51/1000</f>
        <v>6.4</v>
      </c>
      <c r="D53" s="144">
        <f>+$D$15*D51/1000</f>
        <v>16</v>
      </c>
      <c r="E53" s="123">
        <f>+$E$15*E51/1000</f>
        <v>28.8</v>
      </c>
      <c r="F53" s="12"/>
      <c r="G53" s="58" t="s">
        <v>19</v>
      </c>
      <c r="H53" s="9"/>
    </row>
    <row r="54" spans="1:8" ht="5.85" customHeight="1" thickBot="1" x14ac:dyDescent="0.3">
      <c r="A54" s="14"/>
      <c r="C54" s="8"/>
      <c r="D54" s="8"/>
      <c r="E54" s="8"/>
      <c r="F54" s="12"/>
      <c r="G54" s="12"/>
      <c r="H54" s="9"/>
    </row>
    <row r="55" spans="1:8" ht="18" customHeight="1" thickBot="1" x14ac:dyDescent="0.35">
      <c r="A55" s="14"/>
      <c r="B55" s="48" t="s">
        <v>361</v>
      </c>
      <c r="C55" s="144">
        <f>+$C$15*200/1000</f>
        <v>1.6</v>
      </c>
      <c r="D55" s="144">
        <f>+$C$15*300/1000</f>
        <v>2.4</v>
      </c>
      <c r="E55" s="123">
        <f>+$C$15*400/1000</f>
        <v>3.2</v>
      </c>
      <c r="F55" s="12"/>
      <c r="G55" s="58" t="s">
        <v>19</v>
      </c>
      <c r="H55" s="9"/>
    </row>
    <row r="56" spans="1:8" ht="5.85" customHeight="1" thickBot="1" x14ac:dyDescent="0.3">
      <c r="A56" s="14"/>
      <c r="B56" s="30"/>
      <c r="C56" s="145"/>
      <c r="D56" s="145"/>
      <c r="E56" s="145"/>
      <c r="F56" s="12"/>
      <c r="G56" s="12"/>
      <c r="H56" s="9"/>
    </row>
    <row r="57" spans="1:8" ht="18" customHeight="1" thickBot="1" x14ac:dyDescent="0.35">
      <c r="A57" s="14"/>
      <c r="B57" s="48" t="s">
        <v>344</v>
      </c>
      <c r="C57" s="144">
        <f>+$C$17*C51/1000</f>
        <v>2</v>
      </c>
      <c r="D57" s="144">
        <f>+$D$17*D51/1000</f>
        <v>9</v>
      </c>
      <c r="E57" s="123">
        <f>+$E$17*E51/1000</f>
        <v>20.399999999999999</v>
      </c>
      <c r="F57" s="12"/>
      <c r="G57" s="58" t="s">
        <v>19</v>
      </c>
      <c r="H57" s="9"/>
    </row>
    <row r="58" spans="1:8" ht="5.85" customHeight="1" thickBot="1" x14ac:dyDescent="0.3">
      <c r="A58" s="14"/>
      <c r="B58" s="30"/>
      <c r="C58" s="145"/>
      <c r="D58" s="145"/>
      <c r="E58" s="145"/>
      <c r="F58" s="12"/>
      <c r="G58" s="12"/>
      <c r="H58" s="9"/>
    </row>
    <row r="59" spans="1:8" ht="18" customHeight="1" thickBot="1" x14ac:dyDescent="0.35">
      <c r="A59" s="14"/>
      <c r="B59" s="48" t="s">
        <v>358</v>
      </c>
      <c r="C59" s="144">
        <f>+$C$19*(8760-C51)/1000</f>
        <v>0.79600000000000004</v>
      </c>
      <c r="D59" s="144">
        <f>+$D$19*(8760-D51)/1000</f>
        <v>1.94</v>
      </c>
      <c r="E59" s="123">
        <f>+$E$19*(8760-E51)/1000</f>
        <v>3.78</v>
      </c>
      <c r="F59" s="12"/>
      <c r="G59" s="58" t="s">
        <v>19</v>
      </c>
      <c r="H59" s="9"/>
    </row>
    <row r="60" spans="1:8" ht="5.85" customHeight="1" thickBot="1" x14ac:dyDescent="0.3">
      <c r="A60" s="14"/>
      <c r="B60" s="30"/>
      <c r="C60" s="145"/>
      <c r="D60" s="145"/>
      <c r="E60" s="145"/>
      <c r="F60" s="12"/>
      <c r="G60" s="12"/>
      <c r="H60" s="9"/>
    </row>
    <row r="61" spans="1:8" ht="18" customHeight="1" thickBot="1" x14ac:dyDescent="0.35">
      <c r="A61" s="14"/>
      <c r="B61" s="48" t="s">
        <v>42</v>
      </c>
      <c r="C61" s="144">
        <v>0.2</v>
      </c>
      <c r="D61" s="144">
        <v>0.4</v>
      </c>
      <c r="E61" s="123">
        <v>0.6</v>
      </c>
      <c r="F61" s="12"/>
      <c r="G61" s="58" t="s">
        <v>19</v>
      </c>
      <c r="H61" s="9"/>
    </row>
    <row r="62" spans="1:8" ht="5.85" customHeight="1" thickBot="1" x14ac:dyDescent="0.3">
      <c r="A62" s="14"/>
      <c r="C62" s="8"/>
      <c r="D62" s="8"/>
      <c r="E62" s="8"/>
      <c r="F62" s="12"/>
      <c r="G62" s="12"/>
      <c r="H62" s="9"/>
    </row>
    <row r="63" spans="1:8" ht="18" customHeight="1" thickBot="1" x14ac:dyDescent="0.35">
      <c r="A63" s="14"/>
      <c r="B63" s="51" t="s">
        <v>15</v>
      </c>
      <c r="C63" s="138">
        <f>+C61+C59+C57+C53</f>
        <v>9.3960000000000008</v>
      </c>
      <c r="D63" s="138">
        <f t="shared" ref="D63:E63" si="1">+D61+D59+D57+D53</f>
        <v>27.34</v>
      </c>
      <c r="E63" s="139">
        <f t="shared" si="1"/>
        <v>53.58</v>
      </c>
      <c r="F63" s="12"/>
      <c r="G63" s="58" t="s">
        <v>362</v>
      </c>
      <c r="H63" s="9"/>
    </row>
    <row r="64" spans="1:8" ht="5.85" customHeight="1" x14ac:dyDescent="0.25">
      <c r="A64" s="14"/>
      <c r="C64" s="8"/>
      <c r="D64" s="8"/>
      <c r="E64" s="8"/>
      <c r="F64" s="12"/>
      <c r="G64" s="12"/>
      <c r="H64" s="9"/>
    </row>
    <row r="65" spans="1:8" ht="5.85" customHeight="1" thickBot="1" x14ac:dyDescent="0.3">
      <c r="A65" s="14"/>
      <c r="C65" s="8"/>
      <c r="D65" s="8"/>
      <c r="E65" s="8"/>
      <c r="F65" s="12"/>
      <c r="G65" s="12"/>
      <c r="H65" s="9"/>
    </row>
    <row r="66" spans="1:8" ht="18" customHeight="1" thickBot="1" x14ac:dyDescent="0.35">
      <c r="A66" s="14"/>
      <c r="B66" s="51" t="s">
        <v>467</v>
      </c>
      <c r="C66" s="138">
        <f>+C63*$C$7/$C$5</f>
        <v>4.6980000000000004</v>
      </c>
      <c r="D66" s="138">
        <f t="shared" ref="D66:E66" si="2">+D63*$C$7/$C$5</f>
        <v>13.67</v>
      </c>
      <c r="E66" s="138">
        <f t="shared" si="2"/>
        <v>26.79</v>
      </c>
      <c r="F66" s="12"/>
      <c r="G66" s="58" t="s">
        <v>362</v>
      </c>
      <c r="H66" s="9"/>
    </row>
    <row r="67" spans="1:8" ht="20.25" customHeight="1" x14ac:dyDescent="0.25">
      <c r="A67" s="14"/>
      <c r="B67" s="30"/>
      <c r="C67" s="8"/>
      <c r="D67" s="8"/>
      <c r="E67" s="8"/>
      <c r="F67" s="12"/>
      <c r="G67" s="7"/>
      <c r="H67" s="9"/>
    </row>
    <row r="68" spans="1:8" ht="6.75" hidden="1" customHeight="1" x14ac:dyDescent="0.25">
      <c r="A68" s="7"/>
      <c r="C68" s="8"/>
      <c r="D68" s="65" t="s">
        <v>93</v>
      </c>
      <c r="E68" s="8"/>
      <c r="F68" s="12"/>
      <c r="G68" s="12"/>
      <c r="H68" s="9"/>
    </row>
    <row r="69" spans="1:8" ht="6.75" hidden="1" customHeight="1" x14ac:dyDescent="0.25">
      <c r="A69" s="7"/>
      <c r="C69" s="8"/>
      <c r="D69" s="65" t="s">
        <v>94</v>
      </c>
      <c r="E69" s="8"/>
      <c r="F69" s="12"/>
      <c r="G69" s="12"/>
      <c r="H69" s="9"/>
    </row>
    <row r="70" spans="1:8" ht="6.75" hidden="1" customHeight="1" x14ac:dyDescent="0.25">
      <c r="A70" s="7"/>
      <c r="C70" s="8"/>
      <c r="D70" s="65" t="s">
        <v>95</v>
      </c>
      <c r="E70" s="8"/>
      <c r="F70" s="12"/>
      <c r="G70" s="12"/>
      <c r="H70" s="9"/>
    </row>
    <row r="71" spans="1:8" ht="29.25" customHeight="1" x14ac:dyDescent="0.5">
      <c r="A71" s="31" t="s">
        <v>343</v>
      </c>
      <c r="B71" s="1"/>
      <c r="C71" s="66"/>
      <c r="D71" s="209"/>
      <c r="E71" s="209"/>
      <c r="F71" s="4"/>
      <c r="G71" s="118"/>
      <c r="H71" s="5"/>
    </row>
    <row r="72" spans="1:8" ht="5.85" customHeight="1" x14ac:dyDescent="0.25">
      <c r="A72" s="14"/>
      <c r="B72" s="30"/>
      <c r="C72" s="8"/>
      <c r="D72" s="8"/>
      <c r="E72" s="8"/>
      <c r="F72" s="12"/>
      <c r="G72" s="12"/>
      <c r="H72" s="9"/>
    </row>
    <row r="73" spans="1:8" ht="16.7" customHeight="1" x14ac:dyDescent="0.25">
      <c r="A73" s="10">
        <v>3</v>
      </c>
      <c r="B73" s="11" t="s">
        <v>45</v>
      </c>
      <c r="C73" s="32" t="s">
        <v>8</v>
      </c>
      <c r="D73" s="33" t="s">
        <v>8</v>
      </c>
      <c r="E73" s="34" t="s">
        <v>8</v>
      </c>
      <c r="F73" s="12"/>
      <c r="G73" s="116" t="s">
        <v>0</v>
      </c>
      <c r="H73" s="9"/>
    </row>
    <row r="74" spans="1:8" ht="5.85" customHeight="1" thickBot="1" x14ac:dyDescent="0.3">
      <c r="A74" s="14"/>
      <c r="C74" s="8"/>
      <c r="D74" s="8"/>
      <c r="E74" s="8"/>
      <c r="F74" s="12"/>
      <c r="G74" s="12"/>
      <c r="H74" s="9"/>
    </row>
    <row r="75" spans="1:8" ht="18" customHeight="1" thickBot="1" x14ac:dyDescent="0.35">
      <c r="A75" s="14"/>
      <c r="B75" s="48" t="s">
        <v>360</v>
      </c>
      <c r="C75" s="130">
        <v>1300</v>
      </c>
      <c r="D75" s="131">
        <v>1500</v>
      </c>
      <c r="E75" s="132">
        <v>1700</v>
      </c>
      <c r="F75" s="12"/>
      <c r="G75" s="58" t="s">
        <v>19</v>
      </c>
      <c r="H75" s="9"/>
    </row>
    <row r="76" spans="1:8" ht="5.85" customHeight="1" thickBot="1" x14ac:dyDescent="0.3">
      <c r="A76" s="14"/>
      <c r="C76" s="8"/>
      <c r="D76" s="8"/>
      <c r="E76" s="8"/>
      <c r="F76" s="12"/>
      <c r="G76" s="12"/>
      <c r="H76" s="9"/>
    </row>
    <row r="77" spans="1:8" ht="18" customHeight="1" thickBot="1" x14ac:dyDescent="0.35">
      <c r="A77" s="14"/>
      <c r="B77" s="48" t="s">
        <v>43</v>
      </c>
      <c r="C77" s="144">
        <f>+$C$15*C75/1000</f>
        <v>10.4</v>
      </c>
      <c r="D77" s="144">
        <f>+$D$15*D75/1000</f>
        <v>24</v>
      </c>
      <c r="E77" s="123">
        <f>+$E$15*E75/1000</f>
        <v>40.799999999999997</v>
      </c>
      <c r="F77" s="12"/>
      <c r="G77" s="58" t="s">
        <v>19</v>
      </c>
      <c r="H77" s="9"/>
    </row>
    <row r="78" spans="1:8" ht="5.85" customHeight="1" thickBot="1" x14ac:dyDescent="0.3">
      <c r="A78" s="14"/>
      <c r="C78" s="8"/>
      <c r="D78" s="8"/>
      <c r="E78" s="8"/>
      <c r="F78" s="12"/>
      <c r="G78" s="12"/>
      <c r="H78" s="9"/>
    </row>
    <row r="79" spans="1:8" ht="18" customHeight="1" thickBot="1" x14ac:dyDescent="0.35">
      <c r="A79" s="14"/>
      <c r="B79" s="48" t="s">
        <v>361</v>
      </c>
      <c r="C79" s="144">
        <f>+$C$15*200/1000</f>
        <v>1.6</v>
      </c>
      <c r="D79" s="144">
        <f>+$C$15*300/1000</f>
        <v>2.4</v>
      </c>
      <c r="E79" s="123">
        <f>+$C$15*400/1000</f>
        <v>3.2</v>
      </c>
      <c r="F79" s="12"/>
      <c r="G79" s="58" t="s">
        <v>19</v>
      </c>
      <c r="H79" s="9"/>
    </row>
    <row r="80" spans="1:8" ht="5.85" customHeight="1" thickBot="1" x14ac:dyDescent="0.3">
      <c r="A80" s="14"/>
      <c r="B80" s="30"/>
      <c r="C80" s="145"/>
      <c r="D80" s="145"/>
      <c r="E80" s="145"/>
      <c r="F80" s="12"/>
      <c r="G80" s="12"/>
      <c r="H80" s="9"/>
    </row>
    <row r="81" spans="1:8" ht="18" customHeight="1" thickBot="1" x14ac:dyDescent="0.35">
      <c r="A81" s="14"/>
      <c r="B81" s="48" t="s">
        <v>344</v>
      </c>
      <c r="C81" s="144">
        <f>+$C$17*C75/1000</f>
        <v>3.25</v>
      </c>
      <c r="D81" s="144">
        <f>+$D$17*D75/1000</f>
        <v>13.5</v>
      </c>
      <c r="E81" s="123">
        <f>+$E$17*E75/1000</f>
        <v>28.9</v>
      </c>
      <c r="F81" s="12"/>
      <c r="G81" s="58" t="s">
        <v>19</v>
      </c>
      <c r="H81" s="9"/>
    </row>
    <row r="82" spans="1:8" ht="5.85" customHeight="1" thickBot="1" x14ac:dyDescent="0.3">
      <c r="A82" s="14"/>
      <c r="B82" s="30"/>
      <c r="C82" s="145"/>
      <c r="D82" s="145"/>
      <c r="E82" s="145"/>
      <c r="F82" s="12"/>
      <c r="G82" s="12"/>
      <c r="H82" s="9"/>
    </row>
    <row r="83" spans="1:8" ht="18" customHeight="1" thickBot="1" x14ac:dyDescent="0.35">
      <c r="A83" s="14"/>
      <c r="B83" s="48" t="s">
        <v>358</v>
      </c>
      <c r="C83" s="144">
        <f>+$C$19*(8760-C75)/1000</f>
        <v>0.746</v>
      </c>
      <c r="D83" s="144">
        <f>+$D$19*(8760-D75)/1000</f>
        <v>1.8149999999999999</v>
      </c>
      <c r="E83" s="123">
        <f>+$E$19*(8760-E75)/1000</f>
        <v>3.53</v>
      </c>
      <c r="F83" s="12"/>
      <c r="G83" s="58" t="s">
        <v>19</v>
      </c>
      <c r="H83" s="9"/>
    </row>
    <row r="84" spans="1:8" ht="5.85" customHeight="1" thickBot="1" x14ac:dyDescent="0.3">
      <c r="A84" s="14"/>
      <c r="B84" s="30"/>
      <c r="C84" s="145"/>
      <c r="D84" s="145"/>
      <c r="E84" s="145"/>
      <c r="F84" s="12"/>
      <c r="G84" s="12"/>
      <c r="H84" s="9"/>
    </row>
    <row r="85" spans="1:8" ht="18" customHeight="1" thickBot="1" x14ac:dyDescent="0.35">
      <c r="A85" s="14"/>
      <c r="B85" s="48" t="s">
        <v>42</v>
      </c>
      <c r="C85" s="144">
        <v>0.2</v>
      </c>
      <c r="D85" s="144">
        <v>0.4</v>
      </c>
      <c r="E85" s="123">
        <v>0.6</v>
      </c>
      <c r="F85" s="12"/>
      <c r="G85" s="58" t="s">
        <v>19</v>
      </c>
      <c r="H85" s="9"/>
    </row>
    <row r="86" spans="1:8" ht="5.85" customHeight="1" thickBot="1" x14ac:dyDescent="0.3">
      <c r="A86" s="14"/>
      <c r="C86" s="8"/>
      <c r="D86" s="8"/>
      <c r="E86" s="8"/>
      <c r="F86" s="12"/>
      <c r="G86" s="12"/>
      <c r="H86" s="9"/>
    </row>
    <row r="87" spans="1:8" ht="18" customHeight="1" thickBot="1" x14ac:dyDescent="0.35">
      <c r="A87" s="14"/>
      <c r="B87" s="51" t="s">
        <v>15</v>
      </c>
      <c r="C87" s="138">
        <f>+C85+C83+C81+C77</f>
        <v>14.596</v>
      </c>
      <c r="D87" s="138">
        <f t="shared" ref="D87:E87" si="3">+D85+D83+D81+D77</f>
        <v>39.715000000000003</v>
      </c>
      <c r="E87" s="139">
        <f t="shared" si="3"/>
        <v>73.83</v>
      </c>
      <c r="F87" s="12"/>
      <c r="G87" s="58" t="s">
        <v>362</v>
      </c>
      <c r="H87" s="9"/>
    </row>
    <row r="88" spans="1:8" ht="5.85" customHeight="1" x14ac:dyDescent="0.25">
      <c r="A88" s="14"/>
      <c r="C88" s="8"/>
      <c r="D88" s="8"/>
      <c r="E88" s="8"/>
      <c r="F88" s="12"/>
      <c r="G88" s="12"/>
      <c r="H88" s="9"/>
    </row>
    <row r="89" spans="1:8" ht="5.85" customHeight="1" thickBot="1" x14ac:dyDescent="0.3">
      <c r="A89" s="14"/>
      <c r="C89" s="8"/>
      <c r="D89" s="8"/>
      <c r="E89" s="8"/>
      <c r="F89" s="12"/>
      <c r="G89" s="12"/>
      <c r="H89" s="9"/>
    </row>
    <row r="90" spans="1:8" ht="18" customHeight="1" thickBot="1" x14ac:dyDescent="0.35">
      <c r="A90" s="14"/>
      <c r="B90" s="51" t="s">
        <v>467</v>
      </c>
      <c r="C90" s="138">
        <f>+C87*$C$7/$C$5</f>
        <v>7.2979999999999992</v>
      </c>
      <c r="D90" s="138">
        <f t="shared" ref="D90:E90" si="4">+D87*$C$7/$C$5</f>
        <v>19.857500000000002</v>
      </c>
      <c r="E90" s="138">
        <f t="shared" si="4"/>
        <v>36.914999999999999</v>
      </c>
      <c r="F90" s="12"/>
      <c r="G90" s="58" t="s">
        <v>362</v>
      </c>
      <c r="H90" s="9"/>
    </row>
    <row r="91" spans="1:8" ht="157.5" customHeight="1" x14ac:dyDescent="0.25">
      <c r="A91" s="14"/>
      <c r="C91" s="8"/>
      <c r="D91" s="8"/>
      <c r="E91" s="8"/>
      <c r="F91" s="12"/>
      <c r="G91" s="12"/>
      <c r="H91" s="9"/>
    </row>
    <row r="92" spans="1:8" ht="205.5" customHeight="1" x14ac:dyDescent="0.25">
      <c r="A92" s="6"/>
      <c r="B92" s="7"/>
      <c r="C92" s="8"/>
      <c r="D92" s="8"/>
      <c r="E92" s="8"/>
      <c r="F92" s="7"/>
      <c r="G92" s="65"/>
      <c r="H92" s="9"/>
    </row>
    <row r="93" spans="1:8" ht="12.75" customHeight="1" x14ac:dyDescent="0.25">
      <c r="A93" s="16" t="s">
        <v>6</v>
      </c>
      <c r="B93" s="17"/>
      <c r="C93" s="18"/>
      <c r="D93" s="18"/>
      <c r="E93" s="18"/>
      <c r="F93" s="17"/>
      <c r="G93" s="119"/>
      <c r="H93" s="9"/>
    </row>
    <row r="94" spans="1:8" ht="46.5" customHeight="1" x14ac:dyDescent="0.25">
      <c r="A94" s="19"/>
      <c r="B94" s="20"/>
      <c r="C94" s="21"/>
      <c r="D94" s="21"/>
      <c r="E94" s="21"/>
      <c r="F94" s="20"/>
      <c r="G94" s="120"/>
      <c r="H94" s="22" t="s">
        <v>7</v>
      </c>
    </row>
    <row r="95" spans="1:8" ht="2.25" customHeight="1" x14ac:dyDescent="0.25">
      <c r="A95" s="23"/>
      <c r="B95" s="24"/>
      <c r="C95" s="25"/>
      <c r="D95" s="25"/>
      <c r="E95" s="25"/>
      <c r="F95" s="24"/>
      <c r="G95" s="121"/>
      <c r="H95" s="26"/>
    </row>
  </sheetData>
  <sheetProtection selectLockedCells="1"/>
  <mergeCells count="3">
    <mergeCell ref="D22:E22"/>
    <mergeCell ref="D47:E47"/>
    <mergeCell ref="D71:E71"/>
  </mergeCells>
  <pageMargins left="0.70866141732283472" right="0.70866141732283472" top="0.43307086614173229" bottom="0.27559055118110237"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view="pageLayout" topLeftCell="A10" zoomScale="80" zoomScaleNormal="150" zoomScalePageLayoutView="80" workbookViewId="0">
      <selection activeCell="B63" sqref="B62:E63"/>
    </sheetView>
  </sheetViews>
  <sheetFormatPr baseColWidth="10" defaultColWidth="0" defaultRowHeight="15.75" x14ac:dyDescent="0.25"/>
  <cols>
    <col min="1" max="1" width="3.140625" style="27" customWidth="1"/>
    <col min="2" max="2" width="58.140625" customWidth="1"/>
    <col min="3" max="4" width="15.28515625" style="28" customWidth="1"/>
    <col min="5" max="5" width="15.7109375" style="28" customWidth="1"/>
    <col min="6" max="6" width="0.85546875" customWidth="1"/>
    <col min="7" max="7" width="46.140625"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294</v>
      </c>
      <c r="B1" s="1"/>
      <c r="C1" s="2"/>
      <c r="D1" s="2"/>
      <c r="E1" s="3"/>
      <c r="F1" s="4"/>
      <c r="G1" s="4"/>
      <c r="H1" s="5"/>
    </row>
    <row r="2" spans="1:8" ht="22.5" customHeight="1" x14ac:dyDescent="0.25">
      <c r="A2" s="6"/>
      <c r="B2" s="7"/>
      <c r="C2" s="8"/>
      <c r="D2" s="8"/>
      <c r="E2" s="8"/>
      <c r="F2" s="7"/>
      <c r="G2" s="7"/>
      <c r="H2" s="9"/>
    </row>
    <row r="3" spans="1:8" ht="18" customHeight="1" x14ac:dyDescent="0.3">
      <c r="A3" s="6"/>
      <c r="B3" s="35" t="s">
        <v>33</v>
      </c>
      <c r="C3" s="13"/>
      <c r="D3" s="65" t="s">
        <v>32</v>
      </c>
      <c r="E3" s="8"/>
      <c r="F3" s="12"/>
      <c r="G3" s="7"/>
      <c r="H3" s="9"/>
    </row>
    <row r="4" spans="1:8" ht="5.85" customHeight="1" x14ac:dyDescent="0.25">
      <c r="A4" s="6"/>
      <c r="B4" s="36"/>
      <c r="C4" s="8"/>
      <c r="D4" s="65"/>
      <c r="E4" s="8"/>
      <c r="F4" s="12"/>
      <c r="G4" s="7"/>
      <c r="H4" s="9"/>
    </row>
    <row r="5" spans="1:8" ht="18" customHeight="1" x14ac:dyDescent="0.3">
      <c r="A5" s="14"/>
      <c r="B5" s="35" t="s">
        <v>34</v>
      </c>
      <c r="C5" s="13"/>
      <c r="D5" s="65" t="s">
        <v>32</v>
      </c>
      <c r="E5" s="98" t="s">
        <v>270</v>
      </c>
      <c r="F5" s="12"/>
      <c r="G5" s="97"/>
      <c r="H5" s="9"/>
    </row>
    <row r="6" spans="1:8" ht="5.85" customHeight="1" x14ac:dyDescent="0.25">
      <c r="A6" s="6"/>
      <c r="B6" s="36"/>
      <c r="C6" s="8"/>
      <c r="D6" s="65"/>
      <c r="E6" s="8"/>
      <c r="F6" s="12"/>
      <c r="G6" s="7"/>
      <c r="H6" s="9"/>
    </row>
    <row r="7" spans="1:8" ht="18" customHeight="1" x14ac:dyDescent="0.3">
      <c r="A7" s="14"/>
      <c r="B7" s="35" t="s">
        <v>214</v>
      </c>
      <c r="C7" s="13"/>
      <c r="D7" s="65" t="s">
        <v>32</v>
      </c>
      <c r="E7" s="89"/>
      <c r="F7" s="12"/>
      <c r="G7" s="7" t="s">
        <v>297</v>
      </c>
      <c r="H7" s="9"/>
    </row>
    <row r="8" spans="1:8" ht="5.85" customHeight="1" thickBot="1" x14ac:dyDescent="0.3">
      <c r="A8" s="6"/>
      <c r="B8" s="36"/>
      <c r="C8" s="8"/>
      <c r="D8" s="65"/>
      <c r="E8" s="8"/>
      <c r="F8" s="12"/>
      <c r="G8" s="7"/>
      <c r="H8" s="9"/>
    </row>
    <row r="9" spans="1:8" ht="18" customHeight="1" thickBot="1" x14ac:dyDescent="0.3">
      <c r="A9" s="14"/>
      <c r="B9" s="91"/>
      <c r="C9" s="92" t="s">
        <v>296</v>
      </c>
      <c r="D9" s="90"/>
      <c r="E9" s="93" t="s">
        <v>266</v>
      </c>
      <c r="F9" s="12"/>
      <c r="G9" s="55" t="s">
        <v>267</v>
      </c>
      <c r="H9" s="9"/>
    </row>
    <row r="10" spans="1:8" ht="20.25" customHeight="1" x14ac:dyDescent="0.25">
      <c r="A10" s="14"/>
      <c r="B10" s="30"/>
      <c r="C10" s="8"/>
      <c r="D10" s="8"/>
      <c r="E10" s="8"/>
      <c r="F10" s="12"/>
      <c r="G10" s="7"/>
      <c r="H10" s="9"/>
    </row>
    <row r="11" spans="1:8" ht="29.25" customHeight="1" x14ac:dyDescent="0.5">
      <c r="A11" s="31" t="s">
        <v>220</v>
      </c>
      <c r="B11" s="1"/>
      <c r="C11" s="2"/>
      <c r="D11" s="2"/>
      <c r="E11" s="3"/>
      <c r="F11" s="4"/>
      <c r="G11" s="4"/>
      <c r="H11" s="5"/>
    </row>
    <row r="12" spans="1:8" ht="22.5" customHeight="1" x14ac:dyDescent="0.25">
      <c r="A12" s="6"/>
      <c r="B12" s="7"/>
      <c r="C12" s="8"/>
      <c r="D12" s="8"/>
      <c r="E12" s="8"/>
      <c r="F12" s="7"/>
      <c r="G12" s="7"/>
      <c r="H12" s="9"/>
    </row>
    <row r="13" spans="1:8" ht="18" customHeight="1" x14ac:dyDescent="0.3">
      <c r="A13" s="14"/>
      <c r="B13" s="35" t="s">
        <v>249</v>
      </c>
      <c r="C13" s="13"/>
      <c r="D13" s="65" t="s">
        <v>255</v>
      </c>
      <c r="E13" s="8"/>
      <c r="F13" s="7"/>
      <c r="G13" s="7"/>
      <c r="H13" s="9"/>
    </row>
    <row r="14" spans="1:8" ht="5.85" customHeight="1" x14ac:dyDescent="0.25">
      <c r="A14" s="14"/>
      <c r="C14" s="8"/>
      <c r="D14" s="8"/>
      <c r="E14" s="8"/>
      <c r="F14" s="7"/>
      <c r="G14" s="7"/>
      <c r="H14" s="9"/>
    </row>
    <row r="15" spans="1:8" ht="18" customHeight="1" x14ac:dyDescent="0.3">
      <c r="A15" s="14"/>
      <c r="B15" s="35" t="s">
        <v>254</v>
      </c>
      <c r="C15" s="13"/>
      <c r="D15" s="65" t="s">
        <v>8</v>
      </c>
      <c r="E15" s="8"/>
      <c r="F15" s="7"/>
      <c r="G15" s="7"/>
      <c r="H15" s="9"/>
    </row>
    <row r="16" spans="1:8" ht="22.5" customHeight="1" x14ac:dyDescent="0.25">
      <c r="A16" s="6"/>
      <c r="B16" s="7"/>
      <c r="C16" s="8"/>
      <c r="D16" s="8"/>
      <c r="E16" s="8"/>
      <c r="F16" s="7"/>
      <c r="G16" s="7"/>
      <c r="H16" s="9"/>
    </row>
    <row r="17" spans="1:8" ht="16.7" customHeight="1" x14ac:dyDescent="0.25">
      <c r="A17" s="6"/>
      <c r="B17" s="88" t="s">
        <v>246</v>
      </c>
      <c r="C17" s="32" t="s">
        <v>305</v>
      </c>
      <c r="D17" s="33" t="s">
        <v>305</v>
      </c>
      <c r="E17" s="34" t="s">
        <v>305</v>
      </c>
      <c r="F17" s="12"/>
      <c r="G17" s="10" t="s">
        <v>0</v>
      </c>
      <c r="H17" s="9"/>
    </row>
    <row r="18" spans="1:8" ht="5.85" customHeight="1" x14ac:dyDescent="0.25">
      <c r="A18" s="6"/>
      <c r="C18" s="8"/>
      <c r="D18" s="8"/>
      <c r="E18" s="8"/>
      <c r="F18" s="12"/>
      <c r="G18" s="54"/>
      <c r="H18" s="9"/>
    </row>
    <row r="19" spans="1:8" ht="18" customHeight="1" x14ac:dyDescent="0.3">
      <c r="A19" s="6"/>
      <c r="B19" s="85" t="s">
        <v>247</v>
      </c>
      <c r="C19" s="13">
        <v>0</v>
      </c>
      <c r="D19" s="13">
        <v>0.5</v>
      </c>
      <c r="E19" s="13">
        <v>1</v>
      </c>
      <c r="F19" s="12"/>
      <c r="G19" s="55"/>
      <c r="H19" s="9"/>
    </row>
    <row r="20" spans="1:8" ht="5.85" customHeight="1" x14ac:dyDescent="0.25">
      <c r="A20" s="6"/>
      <c r="C20" s="8"/>
      <c r="D20" s="8"/>
      <c r="E20" s="8"/>
      <c r="F20" s="12"/>
      <c r="G20" s="54"/>
      <c r="H20" s="9"/>
    </row>
    <row r="21" spans="1:8" ht="16.7" customHeight="1" x14ac:dyDescent="0.25">
      <c r="A21" s="6"/>
      <c r="C21" s="32" t="s">
        <v>8</v>
      </c>
      <c r="D21" s="33" t="s">
        <v>8</v>
      </c>
      <c r="E21" s="34" t="s">
        <v>8</v>
      </c>
      <c r="F21" s="12"/>
      <c r="G21" s="10" t="s">
        <v>0</v>
      </c>
      <c r="H21" s="9"/>
    </row>
    <row r="22" spans="1:8" ht="5.85" customHeight="1" x14ac:dyDescent="0.25">
      <c r="A22" s="6"/>
      <c r="C22" s="8"/>
      <c r="D22" s="8"/>
      <c r="E22" s="8"/>
      <c r="F22" s="12"/>
      <c r="G22" s="54"/>
      <c r="H22" s="9"/>
    </row>
    <row r="23" spans="1:8" ht="18" customHeight="1" x14ac:dyDescent="0.3">
      <c r="A23" s="6"/>
      <c r="B23" s="85" t="s">
        <v>250</v>
      </c>
      <c r="C23" s="13">
        <v>5</v>
      </c>
      <c r="D23" s="13">
        <v>10</v>
      </c>
      <c r="E23" s="13">
        <v>15</v>
      </c>
      <c r="F23" s="12"/>
      <c r="G23" s="55"/>
      <c r="H23" s="9"/>
    </row>
    <row r="24" spans="1:8" ht="22.5" customHeight="1" x14ac:dyDescent="0.25">
      <c r="A24" s="6"/>
      <c r="B24" s="7"/>
      <c r="C24" s="8"/>
      <c r="D24" s="8"/>
      <c r="E24" s="8"/>
      <c r="F24" s="7"/>
      <c r="G24" s="7"/>
      <c r="H24" s="9"/>
    </row>
    <row r="25" spans="1:8" ht="16.7" customHeight="1" x14ac:dyDescent="0.25">
      <c r="A25" s="6"/>
      <c r="B25" s="153" t="s">
        <v>306</v>
      </c>
      <c r="C25" s="32" t="s">
        <v>215</v>
      </c>
      <c r="D25" s="33" t="s">
        <v>216</v>
      </c>
      <c r="E25" s="34" t="s">
        <v>217</v>
      </c>
      <c r="F25" s="12"/>
      <c r="G25" s="10" t="s">
        <v>0</v>
      </c>
      <c r="H25" s="9"/>
    </row>
    <row r="26" spans="1:8" ht="5.85" customHeight="1" x14ac:dyDescent="0.25">
      <c r="A26" s="14"/>
      <c r="C26" s="8"/>
      <c r="D26" s="8"/>
      <c r="E26" s="8"/>
      <c r="F26" s="12"/>
      <c r="G26" s="54"/>
      <c r="H26" s="9"/>
    </row>
    <row r="27" spans="1:8" ht="18" customHeight="1" x14ac:dyDescent="0.3">
      <c r="A27" s="6"/>
      <c r="B27" s="85" t="s">
        <v>307</v>
      </c>
      <c r="C27" s="13" t="s">
        <v>301</v>
      </c>
      <c r="D27" s="13" t="s">
        <v>300</v>
      </c>
      <c r="E27" s="13" t="s">
        <v>301</v>
      </c>
      <c r="F27" s="12"/>
      <c r="G27" s="55" t="s">
        <v>302</v>
      </c>
      <c r="H27" s="9"/>
    </row>
    <row r="28" spans="1:8" ht="5.85" customHeight="1" x14ac:dyDescent="0.25">
      <c r="A28" s="14"/>
      <c r="C28" s="8"/>
      <c r="D28" s="8"/>
      <c r="E28" s="8"/>
      <c r="F28" s="12"/>
      <c r="G28" s="54"/>
      <c r="H28" s="9"/>
    </row>
    <row r="29" spans="1:8" ht="18" customHeight="1" x14ac:dyDescent="0.3">
      <c r="A29" s="6"/>
      <c r="B29" s="85" t="s">
        <v>308</v>
      </c>
      <c r="C29" s="13">
        <v>3.5</v>
      </c>
      <c r="D29" s="13">
        <v>3</v>
      </c>
      <c r="E29" s="13">
        <v>2.5</v>
      </c>
      <c r="F29" s="12"/>
      <c r="G29" s="55"/>
      <c r="H29" s="9"/>
    </row>
    <row r="30" spans="1:8" ht="5.85" customHeight="1" x14ac:dyDescent="0.25">
      <c r="A30" s="14"/>
      <c r="C30" s="8"/>
      <c r="D30" s="8"/>
      <c r="E30" s="8"/>
      <c r="F30" s="12"/>
      <c r="G30" s="54"/>
      <c r="H30" s="9"/>
    </row>
    <row r="31" spans="1:8" ht="18" customHeight="1" x14ac:dyDescent="0.3">
      <c r="A31" s="6"/>
      <c r="B31" s="85" t="s">
        <v>309</v>
      </c>
      <c r="C31" s="13">
        <v>2.5</v>
      </c>
      <c r="D31" s="13">
        <v>2</v>
      </c>
      <c r="E31" s="13">
        <v>1.5</v>
      </c>
      <c r="F31" s="12"/>
      <c r="G31" s="55"/>
      <c r="H31" s="9"/>
    </row>
    <row r="32" spans="1:8" ht="22.5" customHeight="1" x14ac:dyDescent="0.25">
      <c r="A32" s="6"/>
      <c r="B32" s="7"/>
      <c r="C32" s="8"/>
      <c r="D32" s="8"/>
      <c r="E32" s="8"/>
      <c r="F32" s="7"/>
      <c r="G32" s="7"/>
      <c r="H32" s="9"/>
    </row>
    <row r="33" spans="1:8" ht="16.7" customHeight="1" x14ac:dyDescent="0.25">
      <c r="A33" s="6"/>
      <c r="B33" s="153" t="s">
        <v>409</v>
      </c>
      <c r="C33" s="32" t="s">
        <v>215</v>
      </c>
      <c r="D33" s="33" t="s">
        <v>216</v>
      </c>
      <c r="E33" s="34" t="s">
        <v>217</v>
      </c>
      <c r="F33" s="12"/>
      <c r="G33" s="10" t="s">
        <v>0</v>
      </c>
      <c r="H33" s="9"/>
    </row>
    <row r="34" spans="1:8" ht="5.85" customHeight="1" x14ac:dyDescent="0.25">
      <c r="A34" s="14"/>
      <c r="C34" s="8"/>
      <c r="D34" s="8"/>
      <c r="E34" s="8"/>
      <c r="F34" s="12"/>
      <c r="G34" s="54"/>
      <c r="H34" s="9"/>
    </row>
    <row r="35" spans="1:8" ht="18" customHeight="1" x14ac:dyDescent="0.3">
      <c r="A35" s="6"/>
      <c r="B35" s="85" t="s">
        <v>402</v>
      </c>
      <c r="C35" s="146">
        <v>0.3</v>
      </c>
      <c r="D35" s="146">
        <v>0.5</v>
      </c>
      <c r="E35" s="146">
        <v>0.8</v>
      </c>
      <c r="F35" s="12"/>
      <c r="G35" s="55"/>
      <c r="H35" s="9"/>
    </row>
    <row r="36" spans="1:8" ht="5.85" customHeight="1" x14ac:dyDescent="0.25">
      <c r="A36" s="14"/>
      <c r="B36" s="84"/>
      <c r="C36" s="8"/>
      <c r="D36" s="8"/>
      <c r="E36" s="8"/>
      <c r="F36" s="12"/>
      <c r="G36" s="54"/>
      <c r="H36" s="9"/>
    </row>
    <row r="37" spans="1:8" ht="18" customHeight="1" x14ac:dyDescent="0.3">
      <c r="A37" s="6"/>
      <c r="B37" s="85" t="s">
        <v>245</v>
      </c>
      <c r="C37" s="99">
        <v>0.02</v>
      </c>
      <c r="D37" s="99">
        <v>0.05</v>
      </c>
      <c r="E37" s="99">
        <v>0.08</v>
      </c>
      <c r="F37" s="12"/>
      <c r="G37" s="55" t="s">
        <v>299</v>
      </c>
      <c r="H37" s="9"/>
    </row>
    <row r="38" spans="1:8" ht="5.85" customHeight="1" x14ac:dyDescent="0.25">
      <c r="A38" s="14"/>
      <c r="B38" s="84"/>
      <c r="C38" s="8"/>
      <c r="D38" s="8"/>
      <c r="E38" s="8"/>
      <c r="F38" s="12"/>
      <c r="G38" s="54"/>
      <c r="H38" s="9"/>
    </row>
    <row r="39" spans="1:8" ht="18" customHeight="1" x14ac:dyDescent="0.3">
      <c r="A39" s="6"/>
      <c r="B39" s="85" t="s">
        <v>284</v>
      </c>
      <c r="C39" s="99">
        <v>0</v>
      </c>
      <c r="D39" s="99">
        <v>0</v>
      </c>
      <c r="E39" s="99">
        <v>0</v>
      </c>
      <c r="F39" s="12"/>
      <c r="G39" s="55" t="s">
        <v>384</v>
      </c>
      <c r="H39" s="9"/>
    </row>
    <row r="40" spans="1:8" ht="5.85" customHeight="1" x14ac:dyDescent="0.25">
      <c r="A40" s="14"/>
      <c r="B40" s="84"/>
      <c r="C40" s="8"/>
      <c r="D40" s="8"/>
      <c r="E40" s="8"/>
      <c r="F40" s="12"/>
      <c r="G40" s="54"/>
      <c r="H40" s="9"/>
    </row>
    <row r="41" spans="1:8" ht="18" customHeight="1" x14ac:dyDescent="0.3">
      <c r="A41" s="6"/>
      <c r="B41" s="85" t="s">
        <v>404</v>
      </c>
      <c r="C41" s="146">
        <v>0.2</v>
      </c>
      <c r="D41" s="146">
        <v>0.4</v>
      </c>
      <c r="E41" s="146">
        <v>0.6</v>
      </c>
      <c r="F41" s="12"/>
      <c r="G41" s="55"/>
      <c r="H41" s="9"/>
    </row>
    <row r="42" spans="1:8" ht="5.85" customHeight="1" x14ac:dyDescent="0.25">
      <c r="A42" s="14"/>
      <c r="B42" s="84"/>
      <c r="C42" s="8"/>
      <c r="D42" s="8"/>
      <c r="E42" s="8"/>
      <c r="F42" s="12"/>
      <c r="G42" s="54"/>
      <c r="H42" s="9"/>
    </row>
    <row r="43" spans="1:8" ht="18" customHeight="1" x14ac:dyDescent="0.3">
      <c r="A43" s="6"/>
      <c r="B43" s="85" t="s">
        <v>403</v>
      </c>
      <c r="C43" s="146">
        <v>0.02</v>
      </c>
      <c r="D43" s="146">
        <v>0.05</v>
      </c>
      <c r="E43" s="146">
        <v>0.08</v>
      </c>
      <c r="F43" s="12"/>
      <c r="G43" s="55"/>
      <c r="H43" s="9"/>
    </row>
    <row r="44" spans="1:8" ht="22.5" customHeight="1" x14ac:dyDescent="0.25">
      <c r="A44" s="6"/>
      <c r="B44" s="7"/>
      <c r="C44" s="8"/>
      <c r="D44" s="8"/>
      <c r="E44" s="8"/>
      <c r="F44" s="7"/>
      <c r="G44" s="7"/>
      <c r="H44" s="9"/>
    </row>
    <row r="45" spans="1:8" ht="16.7" customHeight="1" x14ac:dyDescent="0.25">
      <c r="A45" s="6"/>
      <c r="B45" s="153" t="s">
        <v>407</v>
      </c>
      <c r="C45" s="32" t="s">
        <v>215</v>
      </c>
      <c r="D45" s="33" t="s">
        <v>216</v>
      </c>
      <c r="E45" s="34" t="s">
        <v>217</v>
      </c>
      <c r="F45" s="12"/>
      <c r="G45" s="10" t="s">
        <v>0</v>
      </c>
      <c r="H45" s="9"/>
    </row>
    <row r="46" spans="1:8" ht="5.85" customHeight="1" x14ac:dyDescent="0.25">
      <c r="A46" s="14"/>
      <c r="C46" s="8"/>
      <c r="D46" s="8"/>
      <c r="E46" s="8"/>
      <c r="F46" s="12"/>
      <c r="G46" s="54"/>
      <c r="H46" s="9"/>
    </row>
    <row r="47" spans="1:8" ht="18" customHeight="1" x14ac:dyDescent="0.3">
      <c r="A47" s="6"/>
      <c r="B47" s="85" t="s">
        <v>406</v>
      </c>
      <c r="C47" s="101">
        <v>400</v>
      </c>
      <c r="D47" s="101">
        <v>700</v>
      </c>
      <c r="E47" s="101">
        <v>1000</v>
      </c>
      <c r="F47" s="12"/>
      <c r="G47" s="55"/>
      <c r="H47" s="9"/>
    </row>
    <row r="48" spans="1:8" ht="22.5" customHeight="1" x14ac:dyDescent="0.25">
      <c r="A48" s="6"/>
      <c r="B48" s="7"/>
      <c r="C48" s="8"/>
      <c r="D48" s="8"/>
      <c r="E48" s="8"/>
      <c r="F48" s="7"/>
      <c r="G48" s="7"/>
      <c r="H48" s="9"/>
    </row>
    <row r="49" spans="1:8" ht="16.7" customHeight="1" x14ac:dyDescent="0.25">
      <c r="A49" s="10">
        <v>1</v>
      </c>
      <c r="B49" s="11" t="s">
        <v>408</v>
      </c>
      <c r="C49" s="32" t="s">
        <v>8</v>
      </c>
      <c r="D49" s="33" t="s">
        <v>8</v>
      </c>
      <c r="E49" s="34" t="s">
        <v>8</v>
      </c>
      <c r="F49" s="12"/>
      <c r="G49" s="10" t="s">
        <v>0</v>
      </c>
      <c r="H49" s="9"/>
    </row>
    <row r="50" spans="1:8" ht="5.85" customHeight="1" x14ac:dyDescent="0.25">
      <c r="A50" s="14"/>
      <c r="C50" s="8"/>
      <c r="D50" s="8"/>
      <c r="E50" s="8"/>
      <c r="F50" s="12"/>
      <c r="G50" s="54"/>
      <c r="H50" s="9"/>
    </row>
    <row r="51" spans="1:8" ht="18" customHeight="1" x14ac:dyDescent="0.3">
      <c r="A51" s="6"/>
      <c r="B51" s="85" t="s">
        <v>258</v>
      </c>
      <c r="C51" s="13">
        <f>+C35*C47/1000</f>
        <v>0.12</v>
      </c>
      <c r="D51" s="13">
        <f>+D35*D47/1000</f>
        <v>0.35</v>
      </c>
      <c r="E51" s="13">
        <f t="shared" ref="E51" si="0">+E35*E47/1000</f>
        <v>0.8</v>
      </c>
      <c r="F51" s="12"/>
      <c r="G51" s="55"/>
      <c r="H51" s="9"/>
    </row>
    <row r="52" spans="1:8" ht="5.85" customHeight="1" x14ac:dyDescent="0.25">
      <c r="A52" s="6"/>
      <c r="B52" s="84"/>
      <c r="C52" s="8"/>
      <c r="D52" s="8"/>
      <c r="E52" s="8"/>
      <c r="F52" s="12"/>
      <c r="G52" s="54"/>
      <c r="H52" s="9"/>
    </row>
    <row r="53" spans="1:8" ht="18" customHeight="1" x14ac:dyDescent="0.3">
      <c r="A53" s="6"/>
      <c r="B53" s="85" t="s">
        <v>385</v>
      </c>
      <c r="C53" s="146">
        <f>+C55*C37</f>
        <v>2.8571428571428574E-2</v>
      </c>
      <c r="D53" s="146">
        <f>+D55*D37</f>
        <v>0.16666666666666669</v>
      </c>
      <c r="E53" s="146">
        <f>+E55*E37</f>
        <v>0.48</v>
      </c>
      <c r="F53" s="12"/>
      <c r="G53" s="55"/>
      <c r="H53" s="9"/>
    </row>
    <row r="54" spans="1:8" ht="5.85" customHeight="1" x14ac:dyDescent="0.25">
      <c r="A54" s="6"/>
      <c r="B54" s="84"/>
      <c r="C54" s="8"/>
      <c r="D54" s="8"/>
      <c r="E54" s="8"/>
      <c r="F54" s="12"/>
      <c r="G54" s="54"/>
      <c r="H54" s="9"/>
    </row>
    <row r="55" spans="1:8" ht="18" customHeight="1" x14ac:dyDescent="0.3">
      <c r="A55" s="6"/>
      <c r="B55" s="85" t="s">
        <v>268</v>
      </c>
      <c r="C55" s="102">
        <f>+C23/C29</f>
        <v>1.4285714285714286</v>
      </c>
      <c r="D55" s="102">
        <f>+D23/D29</f>
        <v>3.3333333333333335</v>
      </c>
      <c r="E55" s="102">
        <f>+E23/E29</f>
        <v>6</v>
      </c>
      <c r="F55" s="12"/>
      <c r="G55" s="55"/>
      <c r="H55" s="9"/>
    </row>
    <row r="56" spans="1:8" ht="5.85" customHeight="1" x14ac:dyDescent="0.25">
      <c r="A56" s="14"/>
      <c r="C56" s="8"/>
      <c r="D56" s="8"/>
      <c r="E56" s="8"/>
      <c r="F56" s="12"/>
      <c r="G56" s="54"/>
      <c r="H56" s="9"/>
    </row>
    <row r="57" spans="1:8" ht="18" customHeight="1" x14ac:dyDescent="0.3">
      <c r="A57" s="6"/>
      <c r="B57" s="85" t="s">
        <v>386</v>
      </c>
      <c r="C57" s="13">
        <f>+C23/C31</f>
        <v>2</v>
      </c>
      <c r="D57" s="13">
        <f>+D23/D31</f>
        <v>5</v>
      </c>
      <c r="E57" s="13">
        <f>+E23/E31</f>
        <v>10</v>
      </c>
      <c r="F57" s="12"/>
      <c r="G57" s="55" t="s">
        <v>257</v>
      </c>
      <c r="H57" s="9"/>
    </row>
    <row r="58" spans="1:8" ht="5.85" customHeight="1" x14ac:dyDescent="0.25">
      <c r="A58" s="14"/>
      <c r="C58" s="8"/>
      <c r="D58" s="8"/>
      <c r="E58" s="8"/>
      <c r="F58" s="12"/>
      <c r="G58" s="54"/>
      <c r="H58" s="9"/>
    </row>
    <row r="59" spans="1:8" ht="18" customHeight="1" x14ac:dyDescent="0.3">
      <c r="A59" s="6"/>
      <c r="B59" s="85" t="s">
        <v>260</v>
      </c>
      <c r="C59" s="146">
        <f>C41*C47/1000</f>
        <v>0.08</v>
      </c>
      <c r="D59" s="146">
        <f>D41*D47/1000</f>
        <v>0.28000000000000003</v>
      </c>
      <c r="E59" s="146">
        <f>E41*E47/1000</f>
        <v>0.6</v>
      </c>
      <c r="F59" s="12"/>
      <c r="G59" s="55"/>
      <c r="H59" s="9"/>
    </row>
    <row r="60" spans="1:8" ht="5.85" customHeight="1" x14ac:dyDescent="0.25">
      <c r="A60" s="14"/>
      <c r="C60" s="8"/>
      <c r="D60" s="8"/>
      <c r="E60" s="8"/>
      <c r="F60" s="12"/>
      <c r="G60" s="54"/>
      <c r="H60" s="9"/>
    </row>
    <row r="61" spans="1:8" ht="18" customHeight="1" x14ac:dyDescent="0.3">
      <c r="A61" s="6"/>
      <c r="B61" s="85" t="s">
        <v>259</v>
      </c>
      <c r="C61" s="13">
        <f>+C43*C47/1000</f>
        <v>8.0000000000000002E-3</v>
      </c>
      <c r="D61" s="13">
        <f t="shared" ref="D61:E61" si="1">+D43*D47/1000</f>
        <v>3.5000000000000003E-2</v>
      </c>
      <c r="E61" s="13">
        <f t="shared" si="1"/>
        <v>0.08</v>
      </c>
      <c r="F61" s="12"/>
      <c r="G61" s="55"/>
      <c r="H61" s="9"/>
    </row>
    <row r="62" spans="1:8" ht="5.85" customHeight="1" thickBot="1" x14ac:dyDescent="0.3">
      <c r="A62" s="14"/>
      <c r="C62" s="8"/>
      <c r="D62" s="8"/>
      <c r="E62" s="8"/>
      <c r="F62" s="12"/>
      <c r="G62" s="54"/>
      <c r="H62" s="9"/>
    </row>
    <row r="63" spans="1:8" ht="18" customHeight="1" thickBot="1" x14ac:dyDescent="0.35">
      <c r="A63" s="14"/>
      <c r="B63" s="51" t="s">
        <v>15</v>
      </c>
      <c r="C63" s="126"/>
      <c r="D63" s="126"/>
      <c r="E63" s="53"/>
      <c r="F63" s="12"/>
      <c r="G63" s="55"/>
      <c r="H63" s="9"/>
    </row>
    <row r="64" spans="1:8" ht="237.75" customHeight="1" x14ac:dyDescent="0.25">
      <c r="A64" s="14"/>
      <c r="C64" s="8"/>
      <c r="D64" s="8"/>
      <c r="E64" s="8"/>
      <c r="F64" s="12"/>
      <c r="G64" s="54"/>
      <c r="H64" s="9"/>
    </row>
    <row r="65" spans="1:8" ht="280.5" customHeight="1" x14ac:dyDescent="0.25">
      <c r="A65" s="6"/>
      <c r="B65" s="7"/>
      <c r="C65" s="8"/>
      <c r="D65" s="8"/>
      <c r="E65" s="8"/>
      <c r="F65" s="7"/>
      <c r="G65" s="7"/>
      <c r="H65" s="9"/>
    </row>
    <row r="66" spans="1:8" ht="12.75" customHeight="1" x14ac:dyDescent="0.25">
      <c r="A66" s="16" t="s">
        <v>6</v>
      </c>
      <c r="B66" s="17"/>
      <c r="C66" s="18"/>
      <c r="D66" s="18"/>
      <c r="E66" s="18"/>
      <c r="F66" s="17"/>
      <c r="G66" s="17"/>
      <c r="H66" s="9"/>
    </row>
    <row r="67" spans="1:8" ht="46.5" customHeight="1" x14ac:dyDescent="0.25">
      <c r="A67" s="19"/>
      <c r="B67" s="20"/>
      <c r="C67" s="21"/>
      <c r="D67" s="21"/>
      <c r="E67" s="21"/>
      <c r="F67" s="20"/>
      <c r="G67" s="20"/>
      <c r="H67" s="22" t="s">
        <v>7</v>
      </c>
    </row>
    <row r="68" spans="1:8" ht="2.25" customHeight="1" x14ac:dyDescent="0.25">
      <c r="A68" s="23"/>
      <c r="B68" s="24"/>
      <c r="C68" s="25"/>
      <c r="D68" s="25"/>
      <c r="E68" s="25"/>
      <c r="F68" s="24"/>
      <c r="G68" s="24"/>
      <c r="H68" s="26"/>
    </row>
  </sheetData>
  <sheetProtection selectLockedCells="1"/>
  <pageMargins left="0.70866141732283472" right="0.70866141732283472" top="0.43307086614173229" bottom="0.27559055118110237"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view="pageLayout" topLeftCell="A13" zoomScale="70" zoomScaleNormal="150" zoomScalePageLayoutView="70" workbookViewId="0">
      <selection activeCell="G73" sqref="G73"/>
    </sheetView>
  </sheetViews>
  <sheetFormatPr baseColWidth="10" defaultColWidth="0" defaultRowHeight="15.75" x14ac:dyDescent="0.25"/>
  <cols>
    <col min="1" max="1" width="3.140625" style="27" customWidth="1"/>
    <col min="2" max="2" width="58.140625" customWidth="1"/>
    <col min="3" max="4" width="15.28515625" style="28" customWidth="1"/>
    <col min="5" max="5" width="15.7109375" style="28" customWidth="1"/>
    <col min="6" max="6" width="0.85546875" customWidth="1"/>
    <col min="7" max="7" width="46.140625"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293</v>
      </c>
      <c r="B1" s="1"/>
      <c r="C1" s="2"/>
      <c r="D1" s="2"/>
      <c r="E1" s="3"/>
      <c r="F1" s="4"/>
      <c r="G1" s="4"/>
      <c r="H1" s="5"/>
    </row>
    <row r="2" spans="1:8" ht="22.5" customHeight="1" x14ac:dyDescent="0.25">
      <c r="A2" s="6"/>
      <c r="B2" s="7"/>
      <c r="C2" s="8"/>
      <c r="D2" s="8"/>
      <c r="E2" s="8"/>
      <c r="F2" s="7"/>
      <c r="G2" s="7"/>
      <c r="H2" s="9"/>
    </row>
    <row r="3" spans="1:8" ht="18" customHeight="1" x14ac:dyDescent="0.3">
      <c r="A3" s="6"/>
      <c r="B3" s="35" t="s">
        <v>33</v>
      </c>
      <c r="C3" s="13"/>
      <c r="D3" s="65" t="s">
        <v>32</v>
      </c>
      <c r="E3" s="8"/>
      <c r="F3" s="12"/>
      <c r="G3" s="7"/>
      <c r="H3" s="9"/>
    </row>
    <row r="4" spans="1:8" ht="5.85" customHeight="1" x14ac:dyDescent="0.25">
      <c r="A4" s="6"/>
      <c r="B4" s="36"/>
      <c r="C4" s="8"/>
      <c r="D4" s="65"/>
      <c r="E4" s="8"/>
      <c r="F4" s="12"/>
      <c r="G4" s="7"/>
      <c r="H4" s="9"/>
    </row>
    <row r="5" spans="1:8" ht="18" customHeight="1" x14ac:dyDescent="0.3">
      <c r="A5" s="14"/>
      <c r="B5" s="35" t="s">
        <v>34</v>
      </c>
      <c r="C5" s="13"/>
      <c r="D5" s="65" t="s">
        <v>32</v>
      </c>
      <c r="E5" s="98" t="s">
        <v>270</v>
      </c>
      <c r="F5" s="12"/>
      <c r="G5" s="97"/>
      <c r="H5" s="9"/>
    </row>
    <row r="6" spans="1:8" ht="5.85" customHeight="1" x14ac:dyDescent="0.25">
      <c r="A6" s="6"/>
      <c r="B6" s="36"/>
      <c r="C6" s="8"/>
      <c r="D6" s="65"/>
      <c r="E6" s="8"/>
      <c r="F6" s="12"/>
      <c r="G6" s="7"/>
      <c r="H6" s="9"/>
    </row>
    <row r="7" spans="1:8" ht="18" customHeight="1" x14ac:dyDescent="0.3">
      <c r="A7" s="14"/>
      <c r="B7" s="35" t="s">
        <v>214</v>
      </c>
      <c r="C7" s="13"/>
      <c r="D7" s="65" t="s">
        <v>32</v>
      </c>
      <c r="E7" s="89"/>
      <c r="F7" s="12"/>
      <c r="G7" s="7" t="s">
        <v>298</v>
      </c>
      <c r="H7" s="9"/>
    </row>
    <row r="8" spans="1:8" ht="5.85" customHeight="1" thickBot="1" x14ac:dyDescent="0.3">
      <c r="A8" s="6"/>
      <c r="B8" s="36"/>
      <c r="C8" s="8"/>
      <c r="D8" s="65"/>
      <c r="E8" s="8"/>
      <c r="F8" s="12"/>
      <c r="G8" s="7"/>
      <c r="H8" s="9"/>
    </row>
    <row r="9" spans="1:8" ht="18" customHeight="1" thickBot="1" x14ac:dyDescent="0.3">
      <c r="A9" s="14"/>
      <c r="B9" s="91"/>
      <c r="C9" s="92" t="s">
        <v>295</v>
      </c>
      <c r="D9" s="90"/>
      <c r="E9" s="93" t="s">
        <v>266</v>
      </c>
      <c r="F9" s="12"/>
      <c r="G9" s="55" t="s">
        <v>267</v>
      </c>
      <c r="H9" s="9"/>
    </row>
    <row r="10" spans="1:8" ht="20.25" customHeight="1" x14ac:dyDescent="0.25">
      <c r="A10" s="14"/>
      <c r="B10" s="30"/>
      <c r="C10" s="8"/>
      <c r="D10" s="8"/>
      <c r="E10" s="8"/>
      <c r="F10" s="12"/>
      <c r="G10" s="7"/>
      <c r="H10" s="9"/>
    </row>
    <row r="11" spans="1:8" ht="29.25" customHeight="1" x14ac:dyDescent="0.5">
      <c r="A11" s="31" t="s">
        <v>288</v>
      </c>
      <c r="B11" s="1"/>
      <c r="C11" s="2"/>
      <c r="D11" s="2"/>
      <c r="E11" s="3"/>
      <c r="F11" s="4"/>
      <c r="G11" s="4"/>
      <c r="H11" s="5"/>
    </row>
    <row r="12" spans="1:8" ht="22.5" customHeight="1" x14ac:dyDescent="0.25">
      <c r="A12" s="6"/>
      <c r="B12" s="7"/>
      <c r="C12" s="8"/>
      <c r="D12" s="8"/>
      <c r="E12" s="8"/>
      <c r="F12" s="7"/>
      <c r="G12" s="7"/>
      <c r="H12" s="9"/>
    </row>
    <row r="13" spans="1:8" ht="18" customHeight="1" x14ac:dyDescent="0.3">
      <c r="A13" s="6"/>
      <c r="B13" s="35" t="s">
        <v>248</v>
      </c>
      <c r="C13" s="13"/>
      <c r="D13" s="65" t="s">
        <v>8</v>
      </c>
      <c r="E13" s="8"/>
      <c r="F13" s="7"/>
      <c r="G13" s="7"/>
      <c r="H13" s="9"/>
    </row>
    <row r="14" spans="1:8" ht="5.85" customHeight="1" x14ac:dyDescent="0.25">
      <c r="A14" s="6"/>
      <c r="C14" s="8"/>
      <c r="D14" s="8"/>
      <c r="E14" s="8"/>
      <c r="F14" s="12"/>
      <c r="G14" s="54"/>
      <c r="H14" s="9"/>
    </row>
    <row r="15" spans="1:8" ht="18" customHeight="1" x14ac:dyDescent="0.3">
      <c r="A15" s="6"/>
      <c r="B15" s="35" t="s">
        <v>252</v>
      </c>
      <c r="C15" s="13"/>
      <c r="D15" s="65" t="s">
        <v>8</v>
      </c>
      <c r="E15" s="8"/>
      <c r="F15" s="7"/>
      <c r="G15" s="7"/>
      <c r="H15" s="9"/>
    </row>
    <row r="16" spans="1:8" ht="22.5" customHeight="1" x14ac:dyDescent="0.25">
      <c r="A16" s="6"/>
      <c r="B16" s="7"/>
      <c r="C16" s="8"/>
      <c r="D16" s="8"/>
      <c r="E16" s="8"/>
      <c r="F16" s="7"/>
      <c r="G16" s="7"/>
      <c r="H16" s="9"/>
    </row>
    <row r="17" spans="1:8" ht="16.7" customHeight="1" x14ac:dyDescent="0.25">
      <c r="A17" s="6"/>
      <c r="B17" s="88" t="s">
        <v>242</v>
      </c>
      <c r="C17" s="32" t="s">
        <v>8</v>
      </c>
      <c r="D17" s="33" t="s">
        <v>8</v>
      </c>
      <c r="E17" s="34" t="s">
        <v>8</v>
      </c>
      <c r="F17" s="12"/>
      <c r="G17" s="10" t="s">
        <v>0</v>
      </c>
      <c r="H17" s="9"/>
    </row>
    <row r="18" spans="1:8" ht="5.85" customHeight="1" x14ac:dyDescent="0.25">
      <c r="A18" s="6"/>
      <c r="C18" s="8"/>
      <c r="D18" s="8"/>
      <c r="E18" s="8"/>
      <c r="F18" s="12"/>
      <c r="G18" s="54"/>
      <c r="H18" s="9"/>
    </row>
    <row r="19" spans="1:8" ht="18" customHeight="1" x14ac:dyDescent="0.3">
      <c r="A19" s="6"/>
      <c r="B19" s="85" t="s">
        <v>243</v>
      </c>
      <c r="C19" s="13">
        <v>10</v>
      </c>
      <c r="D19" s="13">
        <v>20</v>
      </c>
      <c r="E19" s="13">
        <v>40</v>
      </c>
      <c r="F19" s="12"/>
      <c r="G19" s="55"/>
      <c r="H19" s="9"/>
    </row>
    <row r="20" spans="1:8" ht="5.85" customHeight="1" x14ac:dyDescent="0.25">
      <c r="A20" s="6"/>
      <c r="C20" s="8"/>
      <c r="D20" s="8"/>
      <c r="E20" s="8"/>
      <c r="F20" s="12"/>
      <c r="G20" s="54"/>
      <c r="H20" s="9"/>
    </row>
    <row r="21" spans="1:8" ht="18" customHeight="1" x14ac:dyDescent="0.3">
      <c r="A21" s="6"/>
      <c r="B21" s="85" t="s">
        <v>251</v>
      </c>
      <c r="C21" s="13">
        <v>15</v>
      </c>
      <c r="D21" s="13">
        <v>25</v>
      </c>
      <c r="E21" s="13">
        <v>50</v>
      </c>
      <c r="F21" s="12"/>
      <c r="G21" s="55"/>
      <c r="H21" s="9"/>
    </row>
    <row r="22" spans="1:8" ht="22.5" customHeight="1" x14ac:dyDescent="0.25">
      <c r="A22" s="6"/>
      <c r="B22" s="7"/>
      <c r="C22" s="8"/>
      <c r="D22" s="8"/>
      <c r="E22" s="8"/>
      <c r="F22" s="7"/>
      <c r="G22" s="7"/>
      <c r="H22" s="9"/>
    </row>
    <row r="23" spans="1:8" ht="29.25" customHeight="1" x14ac:dyDescent="0.5">
      <c r="A23" s="31" t="s">
        <v>287</v>
      </c>
      <c r="B23" s="1"/>
      <c r="C23" s="2"/>
      <c r="D23" s="2"/>
      <c r="E23" s="3"/>
      <c r="F23" s="4"/>
      <c r="G23" s="4"/>
      <c r="H23" s="5"/>
    </row>
    <row r="24" spans="1:8" ht="22.5" customHeight="1" x14ac:dyDescent="0.25">
      <c r="A24" s="6"/>
      <c r="B24" s="7"/>
      <c r="C24" s="8"/>
      <c r="D24" s="8"/>
      <c r="E24" s="8"/>
      <c r="F24" s="7"/>
      <c r="G24" s="7"/>
      <c r="H24" s="9"/>
    </row>
    <row r="25" spans="1:8" ht="16.7" customHeight="1" x14ac:dyDescent="0.25">
      <c r="A25" s="6"/>
      <c r="B25" s="88" t="s">
        <v>282</v>
      </c>
      <c r="C25" s="32" t="s">
        <v>215</v>
      </c>
      <c r="D25" s="33" t="s">
        <v>216</v>
      </c>
      <c r="E25" s="34" t="s">
        <v>217</v>
      </c>
      <c r="F25" s="12"/>
      <c r="G25" s="10" t="s">
        <v>0</v>
      </c>
      <c r="H25" s="9"/>
    </row>
    <row r="26" spans="1:8" ht="5.85" customHeight="1" x14ac:dyDescent="0.25">
      <c r="A26" s="6"/>
      <c r="C26" s="8"/>
      <c r="D26" s="8"/>
      <c r="E26" s="8"/>
      <c r="F26" s="12"/>
      <c r="G26" s="54"/>
      <c r="H26" s="9"/>
    </row>
    <row r="27" spans="1:8" ht="18" customHeight="1" x14ac:dyDescent="0.3">
      <c r="A27" s="6"/>
      <c r="B27" s="85" t="s">
        <v>279</v>
      </c>
      <c r="C27" s="99">
        <v>0.1</v>
      </c>
      <c r="D27" s="99">
        <v>0.15</v>
      </c>
      <c r="E27" s="99">
        <v>0.2</v>
      </c>
      <c r="F27" s="12"/>
      <c r="G27" s="55" t="s">
        <v>291</v>
      </c>
      <c r="H27" s="9"/>
    </row>
    <row r="28" spans="1:8" ht="22.5" customHeight="1" x14ac:dyDescent="0.25">
      <c r="A28" s="6"/>
      <c r="B28" s="7"/>
      <c r="C28" s="8"/>
      <c r="D28" s="8"/>
      <c r="E28" s="8"/>
      <c r="F28" s="7"/>
      <c r="G28" s="7"/>
      <c r="H28" s="9"/>
    </row>
    <row r="29" spans="1:8" ht="16.7" customHeight="1" x14ac:dyDescent="0.25">
      <c r="A29" s="6"/>
      <c r="B29" s="88" t="s">
        <v>283</v>
      </c>
      <c r="C29" s="32" t="s">
        <v>215</v>
      </c>
      <c r="D29" s="33" t="s">
        <v>216</v>
      </c>
      <c r="E29" s="34" t="s">
        <v>217</v>
      </c>
      <c r="F29" s="12"/>
      <c r="G29" s="10" t="s">
        <v>0</v>
      </c>
      <c r="H29" s="9"/>
    </row>
    <row r="30" spans="1:8" ht="5.85" customHeight="1" x14ac:dyDescent="0.25">
      <c r="A30" s="14"/>
      <c r="C30" s="8"/>
      <c r="D30" s="8"/>
      <c r="E30" s="8"/>
      <c r="F30" s="12"/>
      <c r="G30" s="54"/>
      <c r="H30" s="9"/>
    </row>
    <row r="31" spans="1:8" ht="18" customHeight="1" x14ac:dyDescent="0.3">
      <c r="A31" s="6"/>
      <c r="B31" s="85" t="s">
        <v>276</v>
      </c>
      <c r="C31" s="13">
        <v>4.5</v>
      </c>
      <c r="D31" s="13">
        <v>4</v>
      </c>
      <c r="E31" s="13">
        <v>3.5</v>
      </c>
      <c r="F31" s="12"/>
      <c r="G31" s="55"/>
      <c r="H31" s="9"/>
    </row>
    <row r="32" spans="1:8" ht="5.85" customHeight="1" x14ac:dyDescent="0.25">
      <c r="A32" s="14"/>
      <c r="C32" s="8"/>
      <c r="D32" s="8"/>
      <c r="E32" s="8"/>
      <c r="F32" s="12"/>
      <c r="G32" s="54"/>
      <c r="H32" s="9"/>
    </row>
    <row r="33" spans="1:8" ht="18" customHeight="1" x14ac:dyDescent="0.3">
      <c r="A33" s="6"/>
      <c r="B33" s="85" t="s">
        <v>290</v>
      </c>
      <c r="C33" s="13">
        <v>4</v>
      </c>
      <c r="D33" s="13">
        <v>3.5</v>
      </c>
      <c r="E33" s="13">
        <v>3</v>
      </c>
      <c r="F33" s="12"/>
      <c r="G33" s="55"/>
      <c r="H33" s="9"/>
    </row>
    <row r="34" spans="1:8" ht="5.85" customHeight="1" x14ac:dyDescent="0.25">
      <c r="A34" s="14"/>
      <c r="C34" s="8"/>
      <c r="D34" s="8"/>
      <c r="E34" s="8"/>
      <c r="F34" s="12"/>
      <c r="G34" s="54"/>
      <c r="H34" s="9"/>
    </row>
    <row r="35" spans="1:8" ht="18" customHeight="1" x14ac:dyDescent="0.3">
      <c r="A35" s="6"/>
      <c r="B35" s="85" t="s">
        <v>277</v>
      </c>
      <c r="C35" s="13">
        <v>3</v>
      </c>
      <c r="D35" s="13">
        <v>2.5</v>
      </c>
      <c r="E35" s="13">
        <v>2</v>
      </c>
      <c r="F35" s="12"/>
      <c r="G35" s="55"/>
      <c r="H35" s="9"/>
    </row>
    <row r="36" spans="1:8" ht="22.5" customHeight="1" x14ac:dyDescent="0.25">
      <c r="A36" s="6"/>
      <c r="B36" s="7"/>
      <c r="C36" s="8"/>
      <c r="D36" s="8"/>
      <c r="E36" s="8"/>
      <c r="F36" s="7"/>
      <c r="G36" s="7"/>
      <c r="H36" s="9"/>
    </row>
    <row r="37" spans="1:8" ht="16.7" customHeight="1" x14ac:dyDescent="0.25">
      <c r="A37" s="6"/>
      <c r="B37" s="88" t="s">
        <v>280</v>
      </c>
      <c r="C37" s="32" t="s">
        <v>215</v>
      </c>
      <c r="D37" s="33" t="s">
        <v>216</v>
      </c>
      <c r="E37" s="34" t="s">
        <v>217</v>
      </c>
      <c r="F37" s="12"/>
      <c r="G37" s="10" t="s">
        <v>0</v>
      </c>
      <c r="H37" s="9"/>
    </row>
    <row r="38" spans="1:8" ht="5.85" customHeight="1" x14ac:dyDescent="0.25">
      <c r="A38" s="14"/>
      <c r="C38" s="8"/>
      <c r="D38" s="8"/>
      <c r="E38" s="8"/>
      <c r="F38" s="12"/>
      <c r="G38" s="54"/>
      <c r="H38" s="9"/>
    </row>
    <row r="39" spans="1:8" ht="18" customHeight="1" x14ac:dyDescent="0.3">
      <c r="A39" s="6"/>
      <c r="B39" s="85" t="s">
        <v>244</v>
      </c>
      <c r="C39" s="99">
        <v>0.05</v>
      </c>
      <c r="D39" s="99">
        <v>0.1</v>
      </c>
      <c r="E39" s="99">
        <v>0.15</v>
      </c>
      <c r="F39" s="12"/>
      <c r="G39" s="55" t="s">
        <v>281</v>
      </c>
      <c r="H39" s="9"/>
    </row>
    <row r="40" spans="1:8" ht="5.85" customHeight="1" x14ac:dyDescent="0.25">
      <c r="A40" s="14"/>
      <c r="B40" s="84"/>
      <c r="C40" s="8"/>
      <c r="D40" s="8"/>
      <c r="E40" s="8"/>
      <c r="F40" s="12"/>
      <c r="G40" s="54"/>
      <c r="H40" s="9"/>
    </row>
    <row r="41" spans="1:8" ht="18" customHeight="1" x14ac:dyDescent="0.3">
      <c r="A41" s="6"/>
      <c r="B41" s="85" t="s">
        <v>245</v>
      </c>
      <c r="C41" s="99">
        <v>0.02</v>
      </c>
      <c r="D41" s="99">
        <v>0.05</v>
      </c>
      <c r="E41" s="99">
        <v>0.08</v>
      </c>
      <c r="F41" s="12"/>
      <c r="G41" s="55" t="s">
        <v>281</v>
      </c>
      <c r="H41" s="9"/>
    </row>
    <row r="42" spans="1:8" ht="5.85" customHeight="1" x14ac:dyDescent="0.25">
      <c r="A42" s="14"/>
      <c r="B42" s="84"/>
      <c r="C42" s="8"/>
      <c r="D42" s="8"/>
      <c r="E42" s="8"/>
      <c r="F42" s="12"/>
      <c r="G42" s="54"/>
      <c r="H42" s="9"/>
    </row>
    <row r="43" spans="1:8" ht="18" customHeight="1" x14ac:dyDescent="0.3">
      <c r="A43" s="6"/>
      <c r="B43" s="85" t="s">
        <v>284</v>
      </c>
      <c r="C43" s="99">
        <v>0</v>
      </c>
      <c r="D43" s="99">
        <v>0</v>
      </c>
      <c r="E43" s="99">
        <v>0</v>
      </c>
      <c r="F43" s="12"/>
      <c r="G43" s="55" t="s">
        <v>285</v>
      </c>
      <c r="H43" s="9"/>
    </row>
    <row r="44" spans="1:8" ht="22.5" customHeight="1" x14ac:dyDescent="0.25">
      <c r="A44" s="6"/>
      <c r="B44" s="7"/>
      <c r="C44" s="8"/>
      <c r="D44" s="8"/>
      <c r="E44" s="8"/>
      <c r="F44" s="7"/>
      <c r="G44" s="7"/>
      <c r="H44" s="9"/>
    </row>
    <row r="45" spans="1:8" ht="16.7" customHeight="1" x14ac:dyDescent="0.25">
      <c r="A45" s="10">
        <v>1</v>
      </c>
      <c r="B45" s="11" t="s">
        <v>278</v>
      </c>
      <c r="C45" s="32" t="s">
        <v>8</v>
      </c>
      <c r="D45" s="33" t="s">
        <v>8</v>
      </c>
      <c r="E45" s="34" t="s">
        <v>8</v>
      </c>
      <c r="F45" s="12"/>
      <c r="G45" s="10" t="s">
        <v>0</v>
      </c>
      <c r="H45" s="9"/>
    </row>
    <row r="46" spans="1:8" ht="5.85" customHeight="1" x14ac:dyDescent="0.25">
      <c r="A46" s="14"/>
      <c r="C46" s="8"/>
      <c r="D46" s="8"/>
      <c r="E46" s="8"/>
      <c r="F46" s="12"/>
      <c r="G46" s="54"/>
      <c r="H46" s="9"/>
    </row>
    <row r="47" spans="1:8" ht="18" customHeight="1" x14ac:dyDescent="0.3">
      <c r="A47" s="6"/>
      <c r="B47" s="85" t="s">
        <v>244</v>
      </c>
      <c r="C47" s="100">
        <f>+C$21*(1+C$27)/C31</f>
        <v>3.6666666666666665</v>
      </c>
      <c r="D47" s="100">
        <f>+D21*(1+D27)/D31</f>
        <v>7.1874999999999991</v>
      </c>
      <c r="E47" s="100">
        <f>+E21*(1+E27)/E31</f>
        <v>17.142857142857142</v>
      </c>
      <c r="F47" s="12"/>
      <c r="G47" s="55"/>
      <c r="H47" s="9"/>
    </row>
    <row r="48" spans="1:8" ht="5.85" customHeight="1" x14ac:dyDescent="0.25">
      <c r="A48" s="6"/>
      <c r="B48" s="84"/>
      <c r="C48" s="8"/>
      <c r="D48" s="8"/>
      <c r="E48" s="8"/>
      <c r="F48" s="12"/>
      <c r="G48" s="54"/>
      <c r="H48" s="9"/>
    </row>
    <row r="49" spans="1:8" ht="18" customHeight="1" x14ac:dyDescent="0.3">
      <c r="A49" s="6"/>
      <c r="B49" s="85" t="s">
        <v>245</v>
      </c>
      <c r="C49" s="100">
        <f>+C$21*(1+C$27)/C33</f>
        <v>4.125</v>
      </c>
      <c r="D49" s="100">
        <f>+D$21*(1+D$27)/D33</f>
        <v>8.2142857142857135</v>
      </c>
      <c r="E49" s="100">
        <f>+E$21*(1+E$27)/E33</f>
        <v>20</v>
      </c>
      <c r="F49" s="12"/>
      <c r="G49" s="55"/>
      <c r="H49" s="9"/>
    </row>
    <row r="50" spans="1:8" ht="5.85" customHeight="1" x14ac:dyDescent="0.25">
      <c r="A50" s="14"/>
      <c r="C50" s="8"/>
      <c r="D50" s="8"/>
      <c r="E50" s="8"/>
      <c r="F50" s="12"/>
      <c r="G50" s="54">
        <v>6</v>
      </c>
      <c r="H50" s="9"/>
    </row>
    <row r="51" spans="1:8" ht="18" customHeight="1" x14ac:dyDescent="0.3">
      <c r="A51" s="6"/>
      <c r="B51" s="85" t="s">
        <v>256</v>
      </c>
      <c r="C51" s="100">
        <f>+C$21*(1+C$27)/C35</f>
        <v>5.5</v>
      </c>
      <c r="D51" s="100">
        <f>+D$21*(1+D$27)/D35</f>
        <v>11.499999999999998</v>
      </c>
      <c r="E51" s="100">
        <f>+E$21*(1+E$27)/E35</f>
        <v>30</v>
      </c>
      <c r="F51" s="12"/>
      <c r="G51" s="55" t="s">
        <v>257</v>
      </c>
      <c r="H51" s="9"/>
    </row>
    <row r="52" spans="1:8" ht="5.85" customHeight="1" x14ac:dyDescent="0.25">
      <c r="A52" s="14"/>
      <c r="C52" s="8"/>
      <c r="D52" s="8"/>
      <c r="E52" s="8"/>
      <c r="F52" s="12"/>
      <c r="G52" s="54"/>
      <c r="H52" s="9"/>
    </row>
    <row r="53" spans="1:8" ht="18" customHeight="1" x14ac:dyDescent="0.3">
      <c r="A53" s="6"/>
      <c r="B53" s="85" t="s">
        <v>244</v>
      </c>
      <c r="C53" s="100">
        <f>+C47*C39</f>
        <v>0.18333333333333335</v>
      </c>
      <c r="D53" s="100">
        <f t="shared" ref="D53:E53" si="0">+D47*D39</f>
        <v>0.71875</v>
      </c>
      <c r="E53" s="100">
        <f t="shared" si="0"/>
        <v>2.5714285714285712</v>
      </c>
      <c r="F53" s="12"/>
      <c r="G53" s="55"/>
      <c r="H53" s="9"/>
    </row>
    <row r="54" spans="1:8" ht="5.85" customHeight="1" x14ac:dyDescent="0.25">
      <c r="A54" s="6"/>
      <c r="B54" s="84"/>
      <c r="C54" s="8"/>
      <c r="D54" s="8"/>
      <c r="E54" s="8"/>
      <c r="F54" s="12"/>
      <c r="G54" s="54"/>
      <c r="H54" s="9"/>
    </row>
    <row r="55" spans="1:8" ht="18" customHeight="1" x14ac:dyDescent="0.3">
      <c r="A55" s="6"/>
      <c r="B55" s="85" t="s">
        <v>245</v>
      </c>
      <c r="C55" s="100">
        <f>+C49*C41</f>
        <v>8.2500000000000004E-2</v>
      </c>
      <c r="D55" s="100">
        <f t="shared" ref="D55:E55" si="1">+D49*D41</f>
        <v>0.4107142857142857</v>
      </c>
      <c r="E55" s="100">
        <f t="shared" si="1"/>
        <v>1.6</v>
      </c>
      <c r="F55" s="12"/>
      <c r="G55" s="55"/>
      <c r="H55" s="9"/>
    </row>
    <row r="56" spans="1:8" ht="5.85" customHeight="1" thickBot="1" x14ac:dyDescent="0.3">
      <c r="A56" s="14"/>
      <c r="C56" s="8"/>
      <c r="D56" s="8"/>
      <c r="E56" s="8"/>
      <c r="F56" s="12"/>
      <c r="G56" s="54"/>
      <c r="H56" s="9"/>
    </row>
    <row r="57" spans="1:8" ht="18" customHeight="1" thickBot="1" x14ac:dyDescent="0.35">
      <c r="A57" s="14"/>
      <c r="B57" s="51" t="s">
        <v>15</v>
      </c>
      <c r="C57" s="49"/>
      <c r="D57" s="49"/>
      <c r="E57" s="50"/>
      <c r="F57" s="12"/>
      <c r="G57" s="55"/>
      <c r="H57" s="9"/>
    </row>
    <row r="58" spans="1:8" ht="5.85" customHeight="1" x14ac:dyDescent="0.25">
      <c r="A58" s="14"/>
      <c r="C58" s="8"/>
      <c r="D58" s="8"/>
      <c r="E58" s="8"/>
      <c r="F58" s="12"/>
      <c r="G58" s="54"/>
      <c r="H58" s="9"/>
    </row>
    <row r="59" spans="1:8" ht="20.25" customHeight="1" x14ac:dyDescent="0.25">
      <c r="A59" s="14"/>
      <c r="B59" s="30"/>
      <c r="C59" s="8"/>
      <c r="D59" s="8"/>
      <c r="E59" s="8"/>
      <c r="F59" s="12"/>
      <c r="G59" s="7"/>
      <c r="H59" s="9"/>
    </row>
    <row r="60" spans="1:8" ht="29.25" customHeight="1" x14ac:dyDescent="0.5">
      <c r="A60" s="31" t="s">
        <v>364</v>
      </c>
      <c r="B60" s="1"/>
      <c r="C60" s="2"/>
      <c r="D60" s="2"/>
      <c r="E60" s="3"/>
      <c r="F60" s="4"/>
      <c r="G60" s="4"/>
      <c r="H60" s="5"/>
    </row>
    <row r="61" spans="1:8" ht="22.5" customHeight="1" x14ac:dyDescent="0.25">
      <c r="A61" s="6"/>
      <c r="B61" s="7"/>
      <c r="C61" s="8"/>
      <c r="D61" s="8"/>
      <c r="E61" s="8"/>
      <c r="F61" s="7"/>
      <c r="G61" s="7"/>
      <c r="H61" s="9"/>
    </row>
    <row r="62" spans="1:8" ht="16.7" customHeight="1" x14ac:dyDescent="0.25">
      <c r="A62" s="6"/>
      <c r="B62" s="88" t="s">
        <v>282</v>
      </c>
      <c r="C62" s="32" t="s">
        <v>215</v>
      </c>
      <c r="D62" s="33" t="s">
        <v>216</v>
      </c>
      <c r="E62" s="34" t="s">
        <v>217</v>
      </c>
      <c r="F62" s="12"/>
      <c r="G62" s="10" t="s">
        <v>0</v>
      </c>
      <c r="H62" s="9"/>
    </row>
    <row r="63" spans="1:8" ht="5.85" customHeight="1" x14ac:dyDescent="0.25">
      <c r="A63" s="6"/>
      <c r="C63" s="8"/>
      <c r="D63" s="8"/>
      <c r="E63" s="8"/>
      <c r="F63" s="12"/>
      <c r="G63" s="54"/>
      <c r="H63" s="9"/>
    </row>
    <row r="64" spans="1:8" ht="18" customHeight="1" x14ac:dyDescent="0.3">
      <c r="A64" s="6"/>
      <c r="B64" s="85" t="s">
        <v>289</v>
      </c>
      <c r="C64" s="99">
        <v>0.1</v>
      </c>
      <c r="D64" s="99">
        <v>0.15</v>
      </c>
      <c r="E64" s="99">
        <v>0.2</v>
      </c>
      <c r="F64" s="12"/>
      <c r="G64" s="55"/>
      <c r="H64" s="9"/>
    </row>
    <row r="65" spans="1:8" ht="22.5" customHeight="1" x14ac:dyDescent="0.25">
      <c r="A65" s="6"/>
      <c r="B65" s="7"/>
      <c r="C65" s="8"/>
      <c r="D65" s="8"/>
      <c r="E65" s="8"/>
      <c r="F65" s="7"/>
      <c r="G65" s="7"/>
      <c r="H65" s="9"/>
    </row>
    <row r="66" spans="1:8" ht="16.7" customHeight="1" x14ac:dyDescent="0.25">
      <c r="A66" s="10">
        <v>2</v>
      </c>
      <c r="B66" s="11" t="s">
        <v>218</v>
      </c>
      <c r="C66" s="32" t="s">
        <v>8</v>
      </c>
      <c r="D66" s="33" t="s">
        <v>8</v>
      </c>
      <c r="E66" s="34" t="s">
        <v>8</v>
      </c>
      <c r="F66" s="12"/>
      <c r="G66" s="10" t="s">
        <v>0</v>
      </c>
      <c r="H66" s="9"/>
    </row>
    <row r="67" spans="1:8" ht="5.85" customHeight="1" x14ac:dyDescent="0.25">
      <c r="A67" s="14"/>
      <c r="C67" s="8"/>
      <c r="D67" s="8"/>
      <c r="E67" s="8"/>
      <c r="F67" s="12"/>
      <c r="G67" s="54"/>
      <c r="H67" s="9"/>
    </row>
    <row r="68" spans="1:8" ht="18" customHeight="1" x14ac:dyDescent="0.3">
      <c r="A68" s="6"/>
      <c r="B68" s="85" t="s">
        <v>219</v>
      </c>
      <c r="C68" s="13">
        <v>15</v>
      </c>
      <c r="D68" s="13">
        <v>25</v>
      </c>
      <c r="E68" s="13">
        <v>50</v>
      </c>
      <c r="F68" s="12"/>
      <c r="G68" s="55"/>
      <c r="H68" s="9"/>
    </row>
    <row r="69" spans="1:8" ht="5.85" customHeight="1" x14ac:dyDescent="0.25">
      <c r="A69" s="14"/>
      <c r="C69" s="8"/>
      <c r="D69" s="8"/>
      <c r="E69" s="8"/>
      <c r="F69" s="12"/>
      <c r="G69" s="54"/>
      <c r="H69" s="9"/>
    </row>
    <row r="70" spans="1:8" ht="18" customHeight="1" x14ac:dyDescent="0.3">
      <c r="A70" s="6"/>
      <c r="B70" s="85" t="s">
        <v>253</v>
      </c>
      <c r="C70" s="13">
        <f>+C21*(1+C64)</f>
        <v>16.5</v>
      </c>
      <c r="D70" s="101">
        <f t="shared" ref="D70:E70" si="2">+D21*(1+D64)</f>
        <v>28.749999999999996</v>
      </c>
      <c r="E70" s="13">
        <f t="shared" si="2"/>
        <v>60</v>
      </c>
      <c r="F70" s="12"/>
      <c r="G70" s="55" t="s">
        <v>292</v>
      </c>
      <c r="H70" s="9"/>
    </row>
    <row r="71" spans="1:8" ht="5.85" customHeight="1" thickBot="1" x14ac:dyDescent="0.3">
      <c r="A71" s="14"/>
      <c r="C71" s="8"/>
      <c r="D71" s="8"/>
      <c r="E71" s="8"/>
      <c r="F71" s="12"/>
      <c r="G71" s="15"/>
      <c r="H71" s="9"/>
    </row>
    <row r="72" spans="1:8" ht="18" customHeight="1" thickBot="1" x14ac:dyDescent="0.35">
      <c r="A72" s="14"/>
      <c r="B72" s="51" t="s">
        <v>286</v>
      </c>
      <c r="C72" s="126"/>
      <c r="D72" s="126"/>
      <c r="E72" s="53"/>
      <c r="F72" s="12"/>
      <c r="G72" s="56"/>
      <c r="H72" s="9"/>
    </row>
    <row r="73" spans="1:8" ht="220.5" customHeight="1" x14ac:dyDescent="0.25">
      <c r="A73" s="6"/>
      <c r="B73" s="7"/>
      <c r="C73" s="8"/>
      <c r="D73" s="8"/>
      <c r="E73" s="8"/>
      <c r="F73" s="7"/>
      <c r="G73" s="7"/>
      <c r="H73" s="9"/>
    </row>
    <row r="74" spans="1:8" ht="5.85" customHeight="1" x14ac:dyDescent="0.25">
      <c r="A74" s="14"/>
      <c r="C74" s="8"/>
      <c r="D74" s="8"/>
      <c r="E74" s="8"/>
      <c r="F74" s="12"/>
      <c r="G74" s="54"/>
      <c r="H74" s="9"/>
    </row>
    <row r="75" spans="1:8" ht="18" customHeight="1" x14ac:dyDescent="0.25">
      <c r="A75" s="6"/>
      <c r="B75" s="7"/>
      <c r="C75" s="8"/>
      <c r="D75" s="8"/>
      <c r="E75" s="8"/>
      <c r="F75" s="7"/>
      <c r="G75" s="7"/>
      <c r="H75" s="9"/>
    </row>
    <row r="76" spans="1:8" ht="12.75" customHeight="1" x14ac:dyDescent="0.25">
      <c r="A76" s="16" t="s">
        <v>6</v>
      </c>
      <c r="B76" s="17"/>
      <c r="C76" s="18"/>
      <c r="D76" s="18"/>
      <c r="E76" s="18"/>
      <c r="F76" s="17"/>
      <c r="G76" s="17"/>
      <c r="H76" s="9"/>
    </row>
    <row r="77" spans="1:8" ht="46.5" customHeight="1" x14ac:dyDescent="0.25">
      <c r="A77" s="19"/>
      <c r="B77" s="20"/>
      <c r="C77" s="21"/>
      <c r="D77" s="21"/>
      <c r="E77" s="21"/>
      <c r="F77" s="20"/>
      <c r="G77" s="20"/>
      <c r="H77" s="22" t="s">
        <v>7</v>
      </c>
    </row>
    <row r="78" spans="1:8" ht="2.25" customHeight="1" x14ac:dyDescent="0.25">
      <c r="A78" s="23"/>
      <c r="B78" s="24"/>
      <c r="C78" s="25"/>
      <c r="D78" s="25"/>
      <c r="E78" s="25"/>
      <c r="F78" s="24"/>
      <c r="G78" s="24"/>
      <c r="H78" s="26"/>
    </row>
  </sheetData>
  <sheetProtection selectLockedCells="1"/>
  <pageMargins left="0.70866141732283472" right="0.70866141732283472" top="0.43307086614173229" bottom="0.27559055118110237" header="0.31496062992125984" footer="0.31496062992125984"/>
  <pageSetup paperSize="9"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4"/>
  <sheetViews>
    <sheetView tabSelected="1" view="pageLayout" topLeftCell="A60" zoomScaleNormal="150" workbookViewId="0">
      <selection activeCell="I71" sqref="I71"/>
    </sheetView>
  </sheetViews>
  <sheetFormatPr baseColWidth="10" defaultColWidth="0" defaultRowHeight="15.75" x14ac:dyDescent="0.25"/>
  <cols>
    <col min="1" max="1" width="3.140625" style="27" customWidth="1"/>
    <col min="2" max="2" width="58.140625" customWidth="1"/>
    <col min="3" max="4" width="15.28515625" style="28" customWidth="1"/>
    <col min="5" max="5" width="15.7109375" style="28" customWidth="1"/>
    <col min="6" max="6" width="0.85546875" customWidth="1"/>
    <col min="7" max="7" width="46.140625" customWidth="1"/>
    <col min="8" max="8" width="0.85546875" customWidth="1"/>
    <col min="9" max="9" width="3.7109375" customWidth="1"/>
    <col min="258" max="258" width="4.42578125" customWidth="1"/>
    <col min="259" max="259" width="55.42578125" customWidth="1"/>
    <col min="260" max="260" width="15.28515625" customWidth="1"/>
    <col min="261" max="261" width="15.7109375" customWidth="1"/>
    <col min="262" max="262" width="5.85546875" customWidth="1"/>
    <col min="263" max="263" width="37.42578125" customWidth="1"/>
    <col min="264" max="265" width="3.7109375" customWidth="1"/>
    <col min="514" max="514" width="4.42578125" customWidth="1"/>
    <col min="515" max="515" width="55.42578125" customWidth="1"/>
    <col min="516" max="516" width="15.28515625" customWidth="1"/>
    <col min="517" max="517" width="15.7109375" customWidth="1"/>
    <col min="518" max="518" width="5.85546875" customWidth="1"/>
    <col min="519" max="519" width="37.42578125" customWidth="1"/>
    <col min="520" max="521" width="3.7109375" customWidth="1"/>
    <col min="770" max="770" width="4.42578125" customWidth="1"/>
    <col min="771" max="771" width="55.42578125" customWidth="1"/>
    <col min="772" max="772" width="15.28515625" customWidth="1"/>
    <col min="773" max="773" width="15.7109375" customWidth="1"/>
    <col min="774" max="774" width="5.85546875" customWidth="1"/>
    <col min="775" max="775" width="37.42578125" customWidth="1"/>
    <col min="776" max="777" width="3.7109375" customWidth="1"/>
    <col min="1026" max="1026" width="4.42578125" customWidth="1"/>
    <col min="1027" max="1027" width="55.42578125" customWidth="1"/>
    <col min="1028" max="1028" width="15.28515625" customWidth="1"/>
    <col min="1029" max="1029" width="15.7109375" customWidth="1"/>
    <col min="1030" max="1030" width="5.85546875" customWidth="1"/>
    <col min="1031" max="1031" width="37.42578125" customWidth="1"/>
    <col min="1032" max="1033" width="3.7109375" customWidth="1"/>
    <col min="1282" max="1282" width="4.42578125" customWidth="1"/>
    <col min="1283" max="1283" width="55.42578125" customWidth="1"/>
    <col min="1284" max="1284" width="15.28515625" customWidth="1"/>
    <col min="1285" max="1285" width="15.7109375" customWidth="1"/>
    <col min="1286" max="1286" width="5.85546875" customWidth="1"/>
    <col min="1287" max="1287" width="37.42578125" customWidth="1"/>
    <col min="1288" max="1289" width="3.7109375" customWidth="1"/>
    <col min="1538" max="1538" width="4.42578125" customWidth="1"/>
    <col min="1539" max="1539" width="55.42578125" customWidth="1"/>
    <col min="1540" max="1540" width="15.28515625" customWidth="1"/>
    <col min="1541" max="1541" width="15.7109375" customWidth="1"/>
    <col min="1542" max="1542" width="5.85546875" customWidth="1"/>
    <col min="1543" max="1543" width="37.42578125" customWidth="1"/>
    <col min="1544" max="1545" width="3.7109375" customWidth="1"/>
    <col min="1794" max="1794" width="4.42578125" customWidth="1"/>
    <col min="1795" max="1795" width="55.42578125" customWidth="1"/>
    <col min="1796" max="1796" width="15.28515625" customWidth="1"/>
    <col min="1797" max="1797" width="15.7109375" customWidth="1"/>
    <col min="1798" max="1798" width="5.85546875" customWidth="1"/>
    <col min="1799" max="1799" width="37.42578125" customWidth="1"/>
    <col min="1800" max="1801" width="3.7109375" customWidth="1"/>
    <col min="2050" max="2050" width="4.42578125" customWidth="1"/>
    <col min="2051" max="2051" width="55.42578125" customWidth="1"/>
    <col min="2052" max="2052" width="15.28515625" customWidth="1"/>
    <col min="2053" max="2053" width="15.7109375" customWidth="1"/>
    <col min="2054" max="2054" width="5.85546875" customWidth="1"/>
    <col min="2055" max="2055" width="37.42578125" customWidth="1"/>
    <col min="2056" max="2057" width="3.7109375" customWidth="1"/>
    <col min="2306" max="2306" width="4.42578125" customWidth="1"/>
    <col min="2307" max="2307" width="55.42578125" customWidth="1"/>
    <col min="2308" max="2308" width="15.28515625" customWidth="1"/>
    <col min="2309" max="2309" width="15.7109375" customWidth="1"/>
    <col min="2310" max="2310" width="5.85546875" customWidth="1"/>
    <col min="2311" max="2311" width="37.42578125" customWidth="1"/>
    <col min="2312" max="2313" width="3.7109375" customWidth="1"/>
    <col min="2562" max="2562" width="4.42578125" customWidth="1"/>
    <col min="2563" max="2563" width="55.42578125" customWidth="1"/>
    <col min="2564" max="2564" width="15.28515625" customWidth="1"/>
    <col min="2565" max="2565" width="15.7109375" customWidth="1"/>
    <col min="2566" max="2566" width="5.85546875" customWidth="1"/>
    <col min="2567" max="2567" width="37.42578125" customWidth="1"/>
    <col min="2568" max="2569" width="3.7109375" customWidth="1"/>
    <col min="2818" max="2818" width="4.42578125" customWidth="1"/>
    <col min="2819" max="2819" width="55.42578125" customWidth="1"/>
    <col min="2820" max="2820" width="15.28515625" customWidth="1"/>
    <col min="2821" max="2821" width="15.7109375" customWidth="1"/>
    <col min="2822" max="2822" width="5.85546875" customWidth="1"/>
    <col min="2823" max="2823" width="37.42578125" customWidth="1"/>
    <col min="2824" max="2825" width="3.7109375" customWidth="1"/>
    <col min="3074" max="3074" width="4.42578125" customWidth="1"/>
    <col min="3075" max="3075" width="55.42578125" customWidth="1"/>
    <col min="3076" max="3076" width="15.28515625" customWidth="1"/>
    <col min="3077" max="3077" width="15.7109375" customWidth="1"/>
    <col min="3078" max="3078" width="5.85546875" customWidth="1"/>
    <col min="3079" max="3079" width="37.42578125" customWidth="1"/>
    <col min="3080" max="3081" width="3.7109375" customWidth="1"/>
    <col min="3330" max="3330" width="4.42578125" customWidth="1"/>
    <col min="3331" max="3331" width="55.42578125" customWidth="1"/>
    <col min="3332" max="3332" width="15.28515625" customWidth="1"/>
    <col min="3333" max="3333" width="15.7109375" customWidth="1"/>
    <col min="3334" max="3334" width="5.85546875" customWidth="1"/>
    <col min="3335" max="3335" width="37.42578125" customWidth="1"/>
    <col min="3336" max="3337" width="3.7109375" customWidth="1"/>
    <col min="3586" max="3586" width="4.42578125" customWidth="1"/>
    <col min="3587" max="3587" width="55.42578125" customWidth="1"/>
    <col min="3588" max="3588" width="15.28515625" customWidth="1"/>
    <col min="3589" max="3589" width="15.7109375" customWidth="1"/>
    <col min="3590" max="3590" width="5.85546875" customWidth="1"/>
    <col min="3591" max="3591" width="37.42578125" customWidth="1"/>
    <col min="3592" max="3593" width="3.7109375" customWidth="1"/>
    <col min="3842" max="3842" width="4.42578125" customWidth="1"/>
    <col min="3843" max="3843" width="55.42578125" customWidth="1"/>
    <col min="3844" max="3844" width="15.28515625" customWidth="1"/>
    <col min="3845" max="3845" width="15.7109375" customWidth="1"/>
    <col min="3846" max="3846" width="5.85546875" customWidth="1"/>
    <col min="3847" max="3847" width="37.42578125" customWidth="1"/>
    <col min="3848" max="3849" width="3.7109375" customWidth="1"/>
    <col min="4098" max="4098" width="4.42578125" customWidth="1"/>
    <col min="4099" max="4099" width="55.42578125" customWidth="1"/>
    <col min="4100" max="4100" width="15.28515625" customWidth="1"/>
    <col min="4101" max="4101" width="15.7109375" customWidth="1"/>
    <col min="4102" max="4102" width="5.85546875" customWidth="1"/>
    <col min="4103" max="4103" width="37.42578125" customWidth="1"/>
    <col min="4104" max="4105" width="3.7109375" customWidth="1"/>
    <col min="4354" max="4354" width="4.42578125" customWidth="1"/>
    <col min="4355" max="4355" width="55.42578125" customWidth="1"/>
    <col min="4356" max="4356" width="15.28515625" customWidth="1"/>
    <col min="4357" max="4357" width="15.7109375" customWidth="1"/>
    <col min="4358" max="4358" width="5.85546875" customWidth="1"/>
    <col min="4359" max="4359" width="37.42578125" customWidth="1"/>
    <col min="4360" max="4361" width="3.7109375" customWidth="1"/>
    <col min="4610" max="4610" width="4.42578125" customWidth="1"/>
    <col min="4611" max="4611" width="55.42578125" customWidth="1"/>
    <col min="4612" max="4612" width="15.28515625" customWidth="1"/>
    <col min="4613" max="4613" width="15.7109375" customWidth="1"/>
    <col min="4614" max="4614" width="5.85546875" customWidth="1"/>
    <col min="4615" max="4615" width="37.42578125" customWidth="1"/>
    <col min="4616" max="4617" width="3.7109375" customWidth="1"/>
    <col min="4866" max="4866" width="4.42578125" customWidth="1"/>
    <col min="4867" max="4867" width="55.42578125" customWidth="1"/>
    <col min="4868" max="4868" width="15.28515625" customWidth="1"/>
    <col min="4869" max="4869" width="15.7109375" customWidth="1"/>
    <col min="4870" max="4870" width="5.85546875" customWidth="1"/>
    <col min="4871" max="4871" width="37.42578125" customWidth="1"/>
    <col min="4872" max="4873" width="3.7109375" customWidth="1"/>
    <col min="5122" max="5122" width="4.42578125" customWidth="1"/>
    <col min="5123" max="5123" width="55.42578125" customWidth="1"/>
    <col min="5124" max="5124" width="15.28515625" customWidth="1"/>
    <col min="5125" max="5125" width="15.7109375" customWidth="1"/>
    <col min="5126" max="5126" width="5.85546875" customWidth="1"/>
    <col min="5127" max="5127" width="37.42578125" customWidth="1"/>
    <col min="5128" max="5129" width="3.7109375" customWidth="1"/>
    <col min="5378" max="5378" width="4.42578125" customWidth="1"/>
    <col min="5379" max="5379" width="55.42578125" customWidth="1"/>
    <col min="5380" max="5380" width="15.28515625" customWidth="1"/>
    <col min="5381" max="5381" width="15.7109375" customWidth="1"/>
    <col min="5382" max="5382" width="5.85546875" customWidth="1"/>
    <col min="5383" max="5383" width="37.42578125" customWidth="1"/>
    <col min="5384" max="5385" width="3.7109375" customWidth="1"/>
    <col min="5634" max="5634" width="4.42578125" customWidth="1"/>
    <col min="5635" max="5635" width="55.42578125" customWidth="1"/>
    <col min="5636" max="5636" width="15.28515625" customWidth="1"/>
    <col min="5637" max="5637" width="15.7109375" customWidth="1"/>
    <col min="5638" max="5638" width="5.85546875" customWidth="1"/>
    <col min="5639" max="5639" width="37.42578125" customWidth="1"/>
    <col min="5640" max="5641" width="3.7109375" customWidth="1"/>
    <col min="5890" max="5890" width="4.42578125" customWidth="1"/>
    <col min="5891" max="5891" width="55.42578125" customWidth="1"/>
    <col min="5892" max="5892" width="15.28515625" customWidth="1"/>
    <col min="5893" max="5893" width="15.7109375" customWidth="1"/>
    <col min="5894" max="5894" width="5.85546875" customWidth="1"/>
    <col min="5895" max="5895" width="37.42578125" customWidth="1"/>
    <col min="5896" max="5897" width="3.7109375" customWidth="1"/>
    <col min="6146" max="6146" width="4.42578125" customWidth="1"/>
    <col min="6147" max="6147" width="55.42578125" customWidth="1"/>
    <col min="6148" max="6148" width="15.28515625" customWidth="1"/>
    <col min="6149" max="6149" width="15.7109375" customWidth="1"/>
    <col min="6150" max="6150" width="5.85546875" customWidth="1"/>
    <col min="6151" max="6151" width="37.42578125" customWidth="1"/>
    <col min="6152" max="6153" width="3.7109375" customWidth="1"/>
    <col min="6402" max="6402" width="4.42578125" customWidth="1"/>
    <col min="6403" max="6403" width="55.42578125" customWidth="1"/>
    <col min="6404" max="6404" width="15.28515625" customWidth="1"/>
    <col min="6405" max="6405" width="15.7109375" customWidth="1"/>
    <col min="6406" max="6406" width="5.85546875" customWidth="1"/>
    <col min="6407" max="6407" width="37.42578125" customWidth="1"/>
    <col min="6408" max="6409" width="3.7109375" customWidth="1"/>
    <col min="6658" max="6658" width="4.42578125" customWidth="1"/>
    <col min="6659" max="6659" width="55.42578125" customWidth="1"/>
    <col min="6660" max="6660" width="15.28515625" customWidth="1"/>
    <col min="6661" max="6661" width="15.7109375" customWidth="1"/>
    <col min="6662" max="6662" width="5.85546875" customWidth="1"/>
    <col min="6663" max="6663" width="37.42578125" customWidth="1"/>
    <col min="6664" max="6665" width="3.7109375" customWidth="1"/>
    <col min="6914" max="6914" width="4.42578125" customWidth="1"/>
    <col min="6915" max="6915" width="55.42578125" customWidth="1"/>
    <col min="6916" max="6916" width="15.28515625" customWidth="1"/>
    <col min="6917" max="6917" width="15.7109375" customWidth="1"/>
    <col min="6918" max="6918" width="5.85546875" customWidth="1"/>
    <col min="6919" max="6919" width="37.42578125" customWidth="1"/>
    <col min="6920" max="6921" width="3.7109375" customWidth="1"/>
    <col min="7170" max="7170" width="4.42578125" customWidth="1"/>
    <col min="7171" max="7171" width="55.42578125" customWidth="1"/>
    <col min="7172" max="7172" width="15.28515625" customWidth="1"/>
    <col min="7173" max="7173" width="15.7109375" customWidth="1"/>
    <col min="7174" max="7174" width="5.85546875" customWidth="1"/>
    <col min="7175" max="7175" width="37.42578125" customWidth="1"/>
    <col min="7176" max="7177" width="3.7109375" customWidth="1"/>
    <col min="7426" max="7426" width="4.42578125" customWidth="1"/>
    <col min="7427" max="7427" width="55.42578125" customWidth="1"/>
    <col min="7428" max="7428" width="15.28515625" customWidth="1"/>
    <col min="7429" max="7429" width="15.7109375" customWidth="1"/>
    <col min="7430" max="7430" width="5.85546875" customWidth="1"/>
    <col min="7431" max="7431" width="37.42578125" customWidth="1"/>
    <col min="7432" max="7433" width="3.7109375" customWidth="1"/>
    <col min="7682" max="7682" width="4.42578125" customWidth="1"/>
    <col min="7683" max="7683" width="55.42578125" customWidth="1"/>
    <col min="7684" max="7684" width="15.28515625" customWidth="1"/>
    <col min="7685" max="7685" width="15.7109375" customWidth="1"/>
    <col min="7686" max="7686" width="5.85546875" customWidth="1"/>
    <col min="7687" max="7687" width="37.42578125" customWidth="1"/>
    <col min="7688" max="7689" width="3.7109375" customWidth="1"/>
    <col min="7938" max="7938" width="4.42578125" customWidth="1"/>
    <col min="7939" max="7939" width="55.42578125" customWidth="1"/>
    <col min="7940" max="7940" width="15.28515625" customWidth="1"/>
    <col min="7941" max="7941" width="15.7109375" customWidth="1"/>
    <col min="7942" max="7942" width="5.85546875" customWidth="1"/>
    <col min="7943" max="7943" width="37.42578125" customWidth="1"/>
    <col min="7944" max="7945" width="3.7109375" customWidth="1"/>
    <col min="8194" max="8194" width="4.42578125" customWidth="1"/>
    <col min="8195" max="8195" width="55.42578125" customWidth="1"/>
    <col min="8196" max="8196" width="15.28515625" customWidth="1"/>
    <col min="8197" max="8197" width="15.7109375" customWidth="1"/>
    <col min="8198" max="8198" width="5.85546875" customWidth="1"/>
    <col min="8199" max="8199" width="37.42578125" customWidth="1"/>
    <col min="8200" max="8201" width="3.7109375" customWidth="1"/>
    <col min="8450" max="8450" width="4.42578125" customWidth="1"/>
    <col min="8451" max="8451" width="55.42578125" customWidth="1"/>
    <col min="8452" max="8452" width="15.28515625" customWidth="1"/>
    <col min="8453" max="8453" width="15.7109375" customWidth="1"/>
    <col min="8454" max="8454" width="5.85546875" customWidth="1"/>
    <col min="8455" max="8455" width="37.42578125" customWidth="1"/>
    <col min="8456" max="8457" width="3.7109375" customWidth="1"/>
    <col min="8706" max="8706" width="4.42578125" customWidth="1"/>
    <col min="8707" max="8707" width="55.42578125" customWidth="1"/>
    <col min="8708" max="8708" width="15.28515625" customWidth="1"/>
    <col min="8709" max="8709" width="15.7109375" customWidth="1"/>
    <col min="8710" max="8710" width="5.85546875" customWidth="1"/>
    <col min="8711" max="8711" width="37.42578125" customWidth="1"/>
    <col min="8712" max="8713" width="3.7109375" customWidth="1"/>
    <col min="8962" max="8962" width="4.42578125" customWidth="1"/>
    <col min="8963" max="8963" width="55.42578125" customWidth="1"/>
    <col min="8964" max="8964" width="15.28515625" customWidth="1"/>
    <col min="8965" max="8965" width="15.7109375" customWidth="1"/>
    <col min="8966" max="8966" width="5.85546875" customWidth="1"/>
    <col min="8967" max="8967" width="37.42578125" customWidth="1"/>
    <col min="8968" max="8969" width="3.7109375" customWidth="1"/>
    <col min="9218" max="9218" width="4.42578125" customWidth="1"/>
    <col min="9219" max="9219" width="55.42578125" customWidth="1"/>
    <col min="9220" max="9220" width="15.28515625" customWidth="1"/>
    <col min="9221" max="9221" width="15.7109375" customWidth="1"/>
    <col min="9222" max="9222" width="5.85546875" customWidth="1"/>
    <col min="9223" max="9223" width="37.42578125" customWidth="1"/>
    <col min="9224" max="9225" width="3.7109375" customWidth="1"/>
    <col min="9474" max="9474" width="4.42578125" customWidth="1"/>
    <col min="9475" max="9475" width="55.42578125" customWidth="1"/>
    <col min="9476" max="9476" width="15.28515625" customWidth="1"/>
    <col min="9477" max="9477" width="15.7109375" customWidth="1"/>
    <col min="9478" max="9478" width="5.85546875" customWidth="1"/>
    <col min="9479" max="9479" width="37.42578125" customWidth="1"/>
    <col min="9480" max="9481" width="3.7109375" customWidth="1"/>
    <col min="9730" max="9730" width="4.42578125" customWidth="1"/>
    <col min="9731" max="9731" width="55.42578125" customWidth="1"/>
    <col min="9732" max="9732" width="15.28515625" customWidth="1"/>
    <col min="9733" max="9733" width="15.7109375" customWidth="1"/>
    <col min="9734" max="9734" width="5.85546875" customWidth="1"/>
    <col min="9735" max="9735" width="37.42578125" customWidth="1"/>
    <col min="9736" max="9737" width="3.7109375" customWidth="1"/>
    <col min="9986" max="9986" width="4.42578125" customWidth="1"/>
    <col min="9987" max="9987" width="55.42578125" customWidth="1"/>
    <col min="9988" max="9988" width="15.28515625" customWidth="1"/>
    <col min="9989" max="9989" width="15.7109375" customWidth="1"/>
    <col min="9990" max="9990" width="5.85546875" customWidth="1"/>
    <col min="9991" max="9991" width="37.42578125" customWidth="1"/>
    <col min="9992" max="9993" width="3.7109375" customWidth="1"/>
    <col min="10242" max="10242" width="4.42578125" customWidth="1"/>
    <col min="10243" max="10243" width="55.42578125" customWidth="1"/>
    <col min="10244" max="10244" width="15.28515625" customWidth="1"/>
    <col min="10245" max="10245" width="15.7109375" customWidth="1"/>
    <col min="10246" max="10246" width="5.85546875" customWidth="1"/>
    <col min="10247" max="10247" width="37.42578125" customWidth="1"/>
    <col min="10248" max="10249" width="3.7109375" customWidth="1"/>
    <col min="10498" max="10498" width="4.42578125" customWidth="1"/>
    <col min="10499" max="10499" width="55.42578125" customWidth="1"/>
    <col min="10500" max="10500" width="15.28515625" customWidth="1"/>
    <col min="10501" max="10501" width="15.7109375" customWidth="1"/>
    <col min="10502" max="10502" width="5.85546875" customWidth="1"/>
    <col min="10503" max="10503" width="37.42578125" customWidth="1"/>
    <col min="10504" max="10505" width="3.7109375" customWidth="1"/>
    <col min="10754" max="10754" width="4.42578125" customWidth="1"/>
    <col min="10755" max="10755" width="55.42578125" customWidth="1"/>
    <col min="10756" max="10756" width="15.28515625" customWidth="1"/>
    <col min="10757" max="10757" width="15.7109375" customWidth="1"/>
    <col min="10758" max="10758" width="5.85546875" customWidth="1"/>
    <col min="10759" max="10759" width="37.42578125" customWidth="1"/>
    <col min="10760" max="10761" width="3.7109375" customWidth="1"/>
    <col min="11010" max="11010" width="4.42578125" customWidth="1"/>
    <col min="11011" max="11011" width="55.42578125" customWidth="1"/>
    <col min="11012" max="11012" width="15.28515625" customWidth="1"/>
    <col min="11013" max="11013" width="15.7109375" customWidth="1"/>
    <col min="11014" max="11014" width="5.85546875" customWidth="1"/>
    <col min="11015" max="11015" width="37.42578125" customWidth="1"/>
    <col min="11016" max="11017" width="3.7109375" customWidth="1"/>
    <col min="11266" max="11266" width="4.42578125" customWidth="1"/>
    <col min="11267" max="11267" width="55.42578125" customWidth="1"/>
    <col min="11268" max="11268" width="15.28515625" customWidth="1"/>
    <col min="11269" max="11269" width="15.7109375" customWidth="1"/>
    <col min="11270" max="11270" width="5.85546875" customWidth="1"/>
    <col min="11271" max="11271" width="37.42578125" customWidth="1"/>
    <col min="11272" max="11273" width="3.7109375" customWidth="1"/>
    <col min="11522" max="11522" width="4.42578125" customWidth="1"/>
    <col min="11523" max="11523" width="55.42578125" customWidth="1"/>
    <col min="11524" max="11524" width="15.28515625" customWidth="1"/>
    <col min="11525" max="11525" width="15.7109375" customWidth="1"/>
    <col min="11526" max="11526" width="5.85546875" customWidth="1"/>
    <col min="11527" max="11527" width="37.42578125" customWidth="1"/>
    <col min="11528" max="11529" width="3.7109375" customWidth="1"/>
    <col min="11778" max="11778" width="4.42578125" customWidth="1"/>
    <col min="11779" max="11779" width="55.42578125" customWidth="1"/>
    <col min="11780" max="11780" width="15.28515625" customWidth="1"/>
    <col min="11781" max="11781" width="15.7109375" customWidth="1"/>
    <col min="11782" max="11782" width="5.85546875" customWidth="1"/>
    <col min="11783" max="11783" width="37.42578125" customWidth="1"/>
    <col min="11784" max="11785" width="3.7109375" customWidth="1"/>
    <col min="12034" max="12034" width="4.42578125" customWidth="1"/>
    <col min="12035" max="12035" width="55.42578125" customWidth="1"/>
    <col min="12036" max="12036" width="15.28515625" customWidth="1"/>
    <col min="12037" max="12037" width="15.7109375" customWidth="1"/>
    <col min="12038" max="12038" width="5.85546875" customWidth="1"/>
    <col min="12039" max="12039" width="37.42578125" customWidth="1"/>
    <col min="12040" max="12041" width="3.7109375" customWidth="1"/>
    <col min="12290" max="12290" width="4.42578125" customWidth="1"/>
    <col min="12291" max="12291" width="55.42578125" customWidth="1"/>
    <col min="12292" max="12292" width="15.28515625" customWidth="1"/>
    <col min="12293" max="12293" width="15.7109375" customWidth="1"/>
    <col min="12294" max="12294" width="5.85546875" customWidth="1"/>
    <col min="12295" max="12295" width="37.42578125" customWidth="1"/>
    <col min="12296" max="12297" width="3.7109375" customWidth="1"/>
    <col min="12546" max="12546" width="4.42578125" customWidth="1"/>
    <col min="12547" max="12547" width="55.42578125" customWidth="1"/>
    <col min="12548" max="12548" width="15.28515625" customWidth="1"/>
    <col min="12549" max="12549" width="15.7109375" customWidth="1"/>
    <col min="12550" max="12550" width="5.85546875" customWidth="1"/>
    <col min="12551" max="12551" width="37.42578125" customWidth="1"/>
    <col min="12552" max="12553" width="3.7109375" customWidth="1"/>
    <col min="12802" max="12802" width="4.42578125" customWidth="1"/>
    <col min="12803" max="12803" width="55.42578125" customWidth="1"/>
    <col min="12804" max="12804" width="15.28515625" customWidth="1"/>
    <col min="12805" max="12805" width="15.7109375" customWidth="1"/>
    <col min="12806" max="12806" width="5.85546875" customWidth="1"/>
    <col min="12807" max="12807" width="37.42578125" customWidth="1"/>
    <col min="12808" max="12809" width="3.7109375" customWidth="1"/>
    <col min="13058" max="13058" width="4.42578125" customWidth="1"/>
    <col min="13059" max="13059" width="55.42578125" customWidth="1"/>
    <col min="13060" max="13060" width="15.28515625" customWidth="1"/>
    <col min="13061" max="13061" width="15.7109375" customWidth="1"/>
    <col min="13062" max="13062" width="5.85546875" customWidth="1"/>
    <col min="13063" max="13063" width="37.42578125" customWidth="1"/>
    <col min="13064" max="13065" width="3.7109375" customWidth="1"/>
    <col min="13314" max="13314" width="4.42578125" customWidth="1"/>
    <col min="13315" max="13315" width="55.42578125" customWidth="1"/>
    <col min="13316" max="13316" width="15.28515625" customWidth="1"/>
    <col min="13317" max="13317" width="15.7109375" customWidth="1"/>
    <col min="13318" max="13318" width="5.85546875" customWidth="1"/>
    <col min="13319" max="13319" width="37.42578125" customWidth="1"/>
    <col min="13320" max="13321" width="3.7109375" customWidth="1"/>
    <col min="13570" max="13570" width="4.42578125" customWidth="1"/>
    <col min="13571" max="13571" width="55.42578125" customWidth="1"/>
    <col min="13572" max="13572" width="15.28515625" customWidth="1"/>
    <col min="13573" max="13573" width="15.7109375" customWidth="1"/>
    <col min="13574" max="13574" width="5.85546875" customWidth="1"/>
    <col min="13575" max="13575" width="37.42578125" customWidth="1"/>
    <col min="13576" max="13577" width="3.7109375" customWidth="1"/>
    <col min="13826" max="13826" width="4.42578125" customWidth="1"/>
    <col min="13827" max="13827" width="55.42578125" customWidth="1"/>
    <col min="13828" max="13828" width="15.28515625" customWidth="1"/>
    <col min="13829" max="13829" width="15.7109375" customWidth="1"/>
    <col min="13830" max="13830" width="5.85546875" customWidth="1"/>
    <col min="13831" max="13831" width="37.42578125" customWidth="1"/>
    <col min="13832" max="13833" width="3.7109375" customWidth="1"/>
    <col min="14082" max="14082" width="4.42578125" customWidth="1"/>
    <col min="14083" max="14083" width="55.42578125" customWidth="1"/>
    <col min="14084" max="14084" width="15.28515625" customWidth="1"/>
    <col min="14085" max="14085" width="15.7109375" customWidth="1"/>
    <col min="14086" max="14086" width="5.85546875" customWidth="1"/>
    <col min="14087" max="14087" width="37.42578125" customWidth="1"/>
    <col min="14088" max="14089" width="3.7109375" customWidth="1"/>
    <col min="14338" max="14338" width="4.42578125" customWidth="1"/>
    <col min="14339" max="14339" width="55.42578125" customWidth="1"/>
    <col min="14340" max="14340" width="15.28515625" customWidth="1"/>
    <col min="14341" max="14341" width="15.7109375" customWidth="1"/>
    <col min="14342" max="14342" width="5.85546875" customWidth="1"/>
    <col min="14343" max="14343" width="37.42578125" customWidth="1"/>
    <col min="14344" max="14345" width="3.7109375" customWidth="1"/>
    <col min="14594" max="14594" width="4.42578125" customWidth="1"/>
    <col min="14595" max="14595" width="55.42578125" customWidth="1"/>
    <col min="14596" max="14596" width="15.28515625" customWidth="1"/>
    <col min="14597" max="14597" width="15.7109375" customWidth="1"/>
    <col min="14598" max="14598" width="5.85546875" customWidth="1"/>
    <col min="14599" max="14599" width="37.42578125" customWidth="1"/>
    <col min="14600" max="14601" width="3.7109375" customWidth="1"/>
    <col min="14850" max="14850" width="4.42578125" customWidth="1"/>
    <col min="14851" max="14851" width="55.42578125" customWidth="1"/>
    <col min="14852" max="14852" width="15.28515625" customWidth="1"/>
    <col min="14853" max="14853" width="15.7109375" customWidth="1"/>
    <col min="14854" max="14854" width="5.85546875" customWidth="1"/>
    <col min="14855" max="14855" width="37.42578125" customWidth="1"/>
    <col min="14856" max="14857" width="3.7109375" customWidth="1"/>
    <col min="15106" max="15106" width="4.42578125" customWidth="1"/>
    <col min="15107" max="15107" width="55.42578125" customWidth="1"/>
    <col min="15108" max="15108" width="15.28515625" customWidth="1"/>
    <col min="15109" max="15109" width="15.7109375" customWidth="1"/>
    <col min="15110" max="15110" width="5.85546875" customWidth="1"/>
    <col min="15111" max="15111" width="37.42578125" customWidth="1"/>
    <col min="15112" max="15113" width="3.7109375" customWidth="1"/>
    <col min="15362" max="15362" width="4.42578125" customWidth="1"/>
    <col min="15363" max="15363" width="55.42578125" customWidth="1"/>
    <col min="15364" max="15364" width="15.28515625" customWidth="1"/>
    <col min="15365" max="15365" width="15.7109375" customWidth="1"/>
    <col min="15366" max="15366" width="5.85546875" customWidth="1"/>
    <col min="15367" max="15367" width="37.42578125" customWidth="1"/>
    <col min="15368" max="15369" width="3.7109375" customWidth="1"/>
    <col min="15618" max="15618" width="4.42578125" customWidth="1"/>
    <col min="15619" max="15619" width="55.42578125" customWidth="1"/>
    <col min="15620" max="15620" width="15.28515625" customWidth="1"/>
    <col min="15621" max="15621" width="15.7109375" customWidth="1"/>
    <col min="15622" max="15622" width="5.85546875" customWidth="1"/>
    <col min="15623" max="15623" width="37.42578125" customWidth="1"/>
    <col min="15624" max="15625" width="3.7109375" customWidth="1"/>
    <col min="15874" max="15874" width="4.42578125" customWidth="1"/>
    <col min="15875" max="15875" width="55.42578125" customWidth="1"/>
    <col min="15876" max="15876" width="15.28515625" customWidth="1"/>
    <col min="15877" max="15877" width="15.7109375" customWidth="1"/>
    <col min="15878" max="15878" width="5.85546875" customWidth="1"/>
    <col min="15879" max="15879" width="37.42578125" customWidth="1"/>
    <col min="15880" max="15881" width="3.7109375" customWidth="1"/>
    <col min="16130" max="16130" width="4.42578125" customWidth="1"/>
    <col min="16131" max="16131" width="55.42578125" customWidth="1"/>
    <col min="16132" max="16132" width="15.28515625" customWidth="1"/>
    <col min="16133" max="16133" width="15.7109375" customWidth="1"/>
    <col min="16134" max="16134" width="5.85546875" customWidth="1"/>
    <col min="16135" max="16135" width="37.42578125" customWidth="1"/>
    <col min="16136" max="16137" width="3.7109375" customWidth="1"/>
  </cols>
  <sheetData>
    <row r="1" spans="1:8" ht="29.25" customHeight="1" x14ac:dyDescent="0.5">
      <c r="A1" s="31" t="s">
        <v>395</v>
      </c>
      <c r="B1" s="1"/>
      <c r="C1" s="2"/>
      <c r="D1" s="2"/>
      <c r="E1" s="3"/>
      <c r="F1" s="4"/>
      <c r="G1" s="4"/>
      <c r="H1" s="5"/>
    </row>
    <row r="2" spans="1:8" ht="22.5" customHeight="1" x14ac:dyDescent="0.25">
      <c r="A2" s="6"/>
      <c r="B2" s="7"/>
      <c r="C2" s="8"/>
      <c r="D2" s="8"/>
      <c r="E2" s="8"/>
      <c r="F2" s="7"/>
      <c r="G2" s="7"/>
      <c r="H2" s="9"/>
    </row>
    <row r="3" spans="1:8" ht="18" customHeight="1" x14ac:dyDescent="0.3">
      <c r="A3" s="6"/>
      <c r="B3" s="35" t="s">
        <v>33</v>
      </c>
      <c r="C3" s="13"/>
      <c r="D3" s="65" t="s">
        <v>32</v>
      </c>
      <c r="E3" s="8"/>
      <c r="F3" s="12"/>
      <c r="G3" s="7"/>
      <c r="H3" s="9"/>
    </row>
    <row r="4" spans="1:8" ht="5.85" customHeight="1" x14ac:dyDescent="0.25">
      <c r="A4" s="6"/>
      <c r="B4" s="36"/>
      <c r="C4" s="8"/>
      <c r="D4" s="65"/>
      <c r="E4" s="8"/>
      <c r="F4" s="12"/>
      <c r="G4" s="7"/>
      <c r="H4" s="9"/>
    </row>
    <row r="5" spans="1:8" ht="18" customHeight="1" x14ac:dyDescent="0.3">
      <c r="A5" s="14"/>
      <c r="B5" s="35" t="s">
        <v>34</v>
      </c>
      <c r="C5" s="13"/>
      <c r="D5" s="65" t="s">
        <v>32</v>
      </c>
      <c r="E5" s="98" t="s">
        <v>270</v>
      </c>
      <c r="F5" s="12"/>
      <c r="G5" s="97"/>
      <c r="H5" s="9"/>
    </row>
    <row r="6" spans="1:8" ht="5.85" customHeight="1" x14ac:dyDescent="0.25">
      <c r="A6" s="6"/>
      <c r="B6" s="36"/>
      <c r="C6" s="8"/>
      <c r="D6" s="65"/>
      <c r="E6" s="8"/>
      <c r="F6" s="12"/>
      <c r="G6" s="7"/>
      <c r="H6" s="9"/>
    </row>
    <row r="7" spans="1:8" ht="18" customHeight="1" x14ac:dyDescent="0.3">
      <c r="A7" s="14"/>
      <c r="B7" s="35" t="s">
        <v>214</v>
      </c>
      <c r="C7" s="13"/>
      <c r="D7" s="65" t="s">
        <v>32</v>
      </c>
      <c r="E7" s="89"/>
      <c r="F7" s="12"/>
      <c r="G7" s="7" t="s">
        <v>298</v>
      </c>
      <c r="H7" s="9"/>
    </row>
    <row r="8" spans="1:8" ht="5.85" customHeight="1" thickBot="1" x14ac:dyDescent="0.3">
      <c r="A8" s="6"/>
      <c r="B8" s="36"/>
      <c r="C8" s="8"/>
      <c r="D8" s="65"/>
      <c r="E8" s="8"/>
      <c r="F8" s="12"/>
      <c r="G8" s="7"/>
      <c r="H8" s="9"/>
    </row>
    <row r="9" spans="1:8" ht="18" customHeight="1" thickBot="1" x14ac:dyDescent="0.3">
      <c r="A9" s="14"/>
      <c r="B9" s="91"/>
      <c r="C9" s="92" t="s">
        <v>365</v>
      </c>
      <c r="D9" s="90"/>
      <c r="E9" s="93" t="s">
        <v>266</v>
      </c>
      <c r="F9" s="12"/>
      <c r="G9" s="55" t="s">
        <v>267</v>
      </c>
      <c r="H9" s="9"/>
    </row>
    <row r="10" spans="1:8" ht="20.25" customHeight="1" x14ac:dyDescent="0.25">
      <c r="A10" s="14"/>
      <c r="B10" s="30"/>
      <c r="C10" s="8"/>
      <c r="D10" s="8"/>
      <c r="E10" s="8"/>
      <c r="F10" s="12"/>
      <c r="G10" s="7"/>
      <c r="H10" s="9"/>
    </row>
    <row r="11" spans="1:8" ht="29.25" customHeight="1" x14ac:dyDescent="0.5">
      <c r="A11" s="31" t="s">
        <v>392</v>
      </c>
      <c r="B11" s="1"/>
      <c r="C11" s="2"/>
      <c r="D11" s="2"/>
      <c r="E11" s="3"/>
      <c r="F11" s="4"/>
      <c r="G11" s="4"/>
      <c r="H11" s="5"/>
    </row>
    <row r="12" spans="1:8" ht="22.5" customHeight="1" x14ac:dyDescent="0.25">
      <c r="A12" s="6"/>
      <c r="B12" s="7"/>
      <c r="C12" s="8"/>
      <c r="D12" s="8"/>
      <c r="E12" s="8"/>
      <c r="F12" s="7"/>
      <c r="G12" s="7"/>
      <c r="H12" s="9"/>
    </row>
    <row r="13" spans="1:8" ht="16.7" customHeight="1" x14ac:dyDescent="0.25">
      <c r="A13" s="6"/>
      <c r="B13" s="88" t="s">
        <v>366</v>
      </c>
      <c r="C13" s="32" t="s">
        <v>8</v>
      </c>
      <c r="D13" s="33" t="s">
        <v>8</v>
      </c>
      <c r="E13" s="34" t="s">
        <v>8</v>
      </c>
      <c r="F13" s="12"/>
      <c r="G13" s="10" t="s">
        <v>0</v>
      </c>
      <c r="H13" s="9"/>
    </row>
    <row r="14" spans="1:8" ht="5.85" customHeight="1" thickBot="1" x14ac:dyDescent="0.3">
      <c r="A14" s="6"/>
      <c r="C14" s="8"/>
      <c r="D14" s="8"/>
      <c r="E14" s="8"/>
      <c r="F14" s="12"/>
      <c r="G14" s="54"/>
      <c r="H14" s="9"/>
    </row>
    <row r="15" spans="1:8" ht="18" customHeight="1" thickBot="1" x14ac:dyDescent="0.3">
      <c r="A15" s="6"/>
      <c r="B15" s="147" t="s">
        <v>367</v>
      </c>
      <c r="C15" s="148">
        <v>0.2</v>
      </c>
      <c r="D15" s="148">
        <v>0.35</v>
      </c>
      <c r="E15" s="148">
        <v>0.5</v>
      </c>
      <c r="F15" s="12"/>
      <c r="G15" s="55"/>
      <c r="H15" s="9"/>
    </row>
    <row r="16" spans="1:8" ht="5.85" customHeight="1" thickBot="1" x14ac:dyDescent="0.3">
      <c r="A16" s="6"/>
      <c r="C16" s="8"/>
      <c r="D16" s="8"/>
      <c r="E16" s="8"/>
      <c r="F16" s="12"/>
      <c r="G16" s="54"/>
      <c r="H16" s="9"/>
    </row>
    <row r="17" spans="1:8" ht="18" customHeight="1" thickBot="1" x14ac:dyDescent="0.3">
      <c r="A17" s="6"/>
      <c r="B17" s="147" t="s">
        <v>368</v>
      </c>
      <c r="C17" s="148">
        <v>0.1</v>
      </c>
      <c r="D17" s="148">
        <v>0.35</v>
      </c>
      <c r="E17" s="148">
        <v>0.9</v>
      </c>
      <c r="F17" s="12"/>
      <c r="G17" s="170"/>
      <c r="H17" s="9"/>
    </row>
    <row r="18" spans="1:8" ht="5.85" customHeight="1" thickBot="1" x14ac:dyDescent="0.3">
      <c r="A18" s="6"/>
      <c r="C18" s="8"/>
      <c r="D18" s="8"/>
      <c r="E18" s="8"/>
      <c r="F18" s="12"/>
      <c r="G18" s="171"/>
      <c r="H18" s="9"/>
    </row>
    <row r="19" spans="1:8" ht="18" customHeight="1" thickBot="1" x14ac:dyDescent="0.3">
      <c r="A19" s="6"/>
      <c r="B19" s="147" t="s">
        <v>387</v>
      </c>
      <c r="C19" s="148">
        <v>0.6</v>
      </c>
      <c r="D19" s="148">
        <v>1.2</v>
      </c>
      <c r="E19" s="148">
        <v>2.2999999999999998</v>
      </c>
      <c r="F19" s="12"/>
      <c r="G19" s="170"/>
      <c r="H19" s="9"/>
    </row>
    <row r="20" spans="1:8" ht="5.85" customHeight="1" thickBot="1" x14ac:dyDescent="0.3">
      <c r="A20" s="6"/>
      <c r="C20" s="8"/>
      <c r="D20" s="8"/>
      <c r="E20" s="8"/>
      <c r="F20" s="12"/>
      <c r="G20" s="54"/>
      <c r="H20" s="9"/>
    </row>
    <row r="21" spans="1:8" ht="18" customHeight="1" thickBot="1" x14ac:dyDescent="0.3">
      <c r="A21" s="6"/>
      <c r="B21" s="149" t="s">
        <v>401</v>
      </c>
      <c r="C21" s="150">
        <f>+C19+C17+C15</f>
        <v>0.89999999999999991</v>
      </c>
      <c r="D21" s="150">
        <f t="shared" ref="D21:E21" si="0">+D19+D17+D15</f>
        <v>1.9</v>
      </c>
      <c r="E21" s="150">
        <f t="shared" si="0"/>
        <v>3.6999999999999997</v>
      </c>
      <c r="F21" s="12"/>
      <c r="G21" s="55"/>
      <c r="H21" s="9"/>
    </row>
    <row r="22" spans="1:8" ht="5.85" customHeight="1" thickBot="1" x14ac:dyDescent="0.3">
      <c r="A22" s="6"/>
      <c r="C22" s="8"/>
      <c r="D22" s="8"/>
      <c r="E22" s="8"/>
      <c r="F22" s="12"/>
      <c r="G22" s="54"/>
      <c r="H22" s="9"/>
    </row>
    <row r="23" spans="1:8" ht="18" customHeight="1" thickBot="1" x14ac:dyDescent="0.3">
      <c r="A23" s="6"/>
      <c r="B23" s="149" t="s">
        <v>388</v>
      </c>
      <c r="C23" s="156">
        <f>+C21/0.75</f>
        <v>1.2</v>
      </c>
      <c r="D23" s="156">
        <f>+D21/0.75</f>
        <v>2.5333333333333332</v>
      </c>
      <c r="E23" s="156">
        <f>+E21/0.75</f>
        <v>4.9333333333333327</v>
      </c>
      <c r="F23" s="12"/>
      <c r="G23" s="55" t="s">
        <v>391</v>
      </c>
      <c r="H23" s="9"/>
    </row>
    <row r="24" spans="1:8" ht="20.25" customHeight="1" x14ac:dyDescent="0.25">
      <c r="A24" s="14"/>
      <c r="B24" s="30"/>
      <c r="C24" s="8"/>
      <c r="D24" s="8"/>
      <c r="E24" s="8"/>
      <c r="F24" s="12"/>
      <c r="G24" s="7"/>
      <c r="H24" s="9"/>
    </row>
    <row r="25" spans="1:8" ht="29.25" customHeight="1" x14ac:dyDescent="0.5">
      <c r="A25" s="31" t="s">
        <v>394</v>
      </c>
      <c r="B25" s="1"/>
      <c r="C25" s="2"/>
      <c r="D25" s="2"/>
      <c r="E25" s="3"/>
      <c r="F25" s="4"/>
      <c r="G25" s="4"/>
      <c r="H25" s="5"/>
    </row>
    <row r="26" spans="1:8" ht="22.5" customHeight="1" x14ac:dyDescent="0.25">
      <c r="A26" s="6"/>
      <c r="B26" s="7"/>
      <c r="C26" s="8"/>
      <c r="D26" s="8"/>
      <c r="E26" s="8"/>
      <c r="F26" s="7"/>
      <c r="G26" s="7"/>
      <c r="H26" s="9"/>
    </row>
    <row r="27" spans="1:8" ht="16.7" customHeight="1" x14ac:dyDescent="0.25">
      <c r="A27" s="6"/>
      <c r="B27" s="88" t="s">
        <v>366</v>
      </c>
      <c r="C27" s="32" t="s">
        <v>8</v>
      </c>
      <c r="D27" s="33" t="s">
        <v>8</v>
      </c>
      <c r="E27" s="34" t="s">
        <v>8</v>
      </c>
      <c r="F27" s="12"/>
      <c r="G27" s="10" t="s">
        <v>0</v>
      </c>
      <c r="H27" s="9"/>
    </row>
    <row r="28" spans="1:8" ht="5.85" customHeight="1" thickBot="1" x14ac:dyDescent="0.3">
      <c r="A28" s="6"/>
      <c r="C28" s="8"/>
      <c r="D28" s="8"/>
      <c r="E28" s="8"/>
      <c r="F28" s="12"/>
      <c r="G28" s="54"/>
      <c r="H28" s="9"/>
    </row>
    <row r="29" spans="1:8" ht="18" customHeight="1" thickBot="1" x14ac:dyDescent="0.3">
      <c r="A29" s="6"/>
      <c r="B29" s="147" t="s">
        <v>367</v>
      </c>
      <c r="C29" s="172">
        <f>+C43-C15</f>
        <v>0.16499999999999998</v>
      </c>
      <c r="D29" s="172">
        <f>+D43-D15</f>
        <v>0.28874999999999995</v>
      </c>
      <c r="E29" s="172">
        <f>+E43-E15</f>
        <v>0.41249999999999998</v>
      </c>
      <c r="F29" s="12"/>
      <c r="G29" s="55"/>
      <c r="H29" s="9"/>
    </row>
    <row r="30" spans="1:8" ht="5.85" customHeight="1" thickBot="1" x14ac:dyDescent="0.3">
      <c r="A30" s="6"/>
      <c r="C30" s="8"/>
      <c r="D30" s="8"/>
      <c r="E30" s="8"/>
      <c r="F30" s="12"/>
      <c r="G30" s="54"/>
      <c r="H30" s="9"/>
    </row>
    <row r="31" spans="1:8" ht="18" customHeight="1" thickBot="1" x14ac:dyDescent="0.3">
      <c r="A31" s="6"/>
      <c r="B31" s="147" t="s">
        <v>368</v>
      </c>
      <c r="C31" s="172">
        <f>+C45-C17</f>
        <v>5.8695652173913038E-2</v>
      </c>
      <c r="D31" s="172">
        <f>+D45-D17</f>
        <v>0.20543478260869563</v>
      </c>
      <c r="E31" s="172">
        <f>+E45-E17</f>
        <v>0.52826086956521745</v>
      </c>
      <c r="F31" s="12"/>
      <c r="G31" s="170"/>
      <c r="H31" s="9"/>
    </row>
    <row r="32" spans="1:8" ht="5.85" customHeight="1" thickBot="1" x14ac:dyDescent="0.3">
      <c r="A32" s="6"/>
      <c r="C32" s="8"/>
      <c r="D32" s="8"/>
      <c r="E32" s="8"/>
      <c r="F32" s="12"/>
      <c r="G32" s="171"/>
      <c r="H32" s="9"/>
    </row>
    <row r="33" spans="1:8" ht="18" customHeight="1" thickBot="1" x14ac:dyDescent="0.3">
      <c r="A33" s="6"/>
      <c r="B33" s="147" t="s">
        <v>387</v>
      </c>
      <c r="C33" s="172">
        <f>+C47-C19</f>
        <v>0.35217391304347834</v>
      </c>
      <c r="D33" s="172">
        <f>+D47-D19</f>
        <v>0.70434782608695667</v>
      </c>
      <c r="E33" s="172">
        <f>+E47-E19</f>
        <v>1.3499999999999996</v>
      </c>
      <c r="F33" s="12"/>
      <c r="G33" s="170"/>
      <c r="H33" s="9"/>
    </row>
    <row r="34" spans="1:8" ht="5.85" customHeight="1" thickBot="1" x14ac:dyDescent="0.3">
      <c r="A34" s="6"/>
      <c r="C34" s="8"/>
      <c r="D34" s="8"/>
      <c r="E34" s="8"/>
      <c r="F34" s="12"/>
      <c r="G34" s="54"/>
      <c r="H34" s="9"/>
    </row>
    <row r="35" spans="1:8" ht="18" customHeight="1" thickBot="1" x14ac:dyDescent="0.3">
      <c r="A35" s="6"/>
      <c r="B35" s="149" t="s">
        <v>401</v>
      </c>
      <c r="C35" s="156">
        <f>+C33+C31+C29</f>
        <v>0.5758695652173913</v>
      </c>
      <c r="D35" s="156">
        <f t="shared" ref="D35:E35" si="1">+D33+D31+D29</f>
        <v>1.1985326086956523</v>
      </c>
      <c r="E35" s="156">
        <f t="shared" si="1"/>
        <v>2.2907608695652173</v>
      </c>
      <c r="F35" s="12"/>
      <c r="G35" s="55"/>
      <c r="H35" s="9"/>
    </row>
    <row r="36" spans="1:8" ht="5.85" customHeight="1" thickBot="1" x14ac:dyDescent="0.3">
      <c r="A36" s="6"/>
      <c r="C36" s="8"/>
      <c r="D36" s="8"/>
      <c r="E36" s="8"/>
      <c r="F36" s="12"/>
      <c r="G36" s="54"/>
      <c r="H36" s="9"/>
    </row>
    <row r="37" spans="1:8" ht="18" customHeight="1" thickBot="1" x14ac:dyDescent="0.3">
      <c r="A37" s="6"/>
      <c r="B37" s="149" t="s">
        <v>388</v>
      </c>
      <c r="C37" s="156">
        <f>+C35/0.75</f>
        <v>0.76782608695652177</v>
      </c>
      <c r="D37" s="156">
        <f>+D35/0.75</f>
        <v>1.5980434782608697</v>
      </c>
      <c r="E37" s="156">
        <f>+E35/0.75</f>
        <v>3.0543478260869565</v>
      </c>
      <c r="F37" s="12"/>
      <c r="G37" s="55" t="s">
        <v>391</v>
      </c>
      <c r="H37" s="9"/>
    </row>
    <row r="38" spans="1:8" ht="22.5" customHeight="1" x14ac:dyDescent="0.25">
      <c r="A38" s="6"/>
      <c r="B38" s="7"/>
      <c r="C38" s="8"/>
      <c r="D38" s="8"/>
      <c r="E38" s="8"/>
      <c r="F38" s="7"/>
      <c r="G38" s="7"/>
      <c r="H38" s="9"/>
    </row>
    <row r="39" spans="1:8" ht="29.25" customHeight="1" x14ac:dyDescent="0.5">
      <c r="A39" s="31" t="s">
        <v>393</v>
      </c>
      <c r="B39" s="1"/>
      <c r="C39" s="2"/>
      <c r="D39" s="2"/>
      <c r="E39" s="3"/>
      <c r="F39" s="4"/>
      <c r="G39" s="4"/>
      <c r="H39" s="5"/>
    </row>
    <row r="40" spans="1:8" ht="22.5" customHeight="1" x14ac:dyDescent="0.25">
      <c r="A40" s="6"/>
      <c r="B40" s="7"/>
      <c r="C40" s="8"/>
      <c r="D40" s="8"/>
      <c r="E40" s="8"/>
      <c r="F40" s="7"/>
      <c r="G40" s="7"/>
      <c r="H40" s="9"/>
    </row>
    <row r="41" spans="1:8" ht="16.7" customHeight="1" x14ac:dyDescent="0.25">
      <c r="A41" s="6"/>
      <c r="B41" s="88" t="s">
        <v>366</v>
      </c>
      <c r="C41" s="32" t="s">
        <v>8</v>
      </c>
      <c r="D41" s="33" t="s">
        <v>8</v>
      </c>
      <c r="E41" s="34" t="s">
        <v>8</v>
      </c>
      <c r="F41" s="12"/>
      <c r="G41" s="10" t="s">
        <v>0</v>
      </c>
      <c r="H41" s="9"/>
    </row>
    <row r="42" spans="1:8" ht="5.85" customHeight="1" thickBot="1" x14ac:dyDescent="0.3">
      <c r="A42" s="6"/>
      <c r="C42" s="8"/>
      <c r="D42" s="8"/>
      <c r="E42" s="8"/>
      <c r="F42" s="12"/>
      <c r="G42" s="54"/>
      <c r="H42" s="9"/>
    </row>
    <row r="43" spans="1:8" ht="18" customHeight="1" thickBot="1" x14ac:dyDescent="0.3">
      <c r="A43" s="6"/>
      <c r="B43" s="147" t="s">
        <v>367</v>
      </c>
      <c r="C43" s="172">
        <f>+C15*365/200</f>
        <v>0.36499999999999999</v>
      </c>
      <c r="D43" s="172">
        <f>+D15*365/200</f>
        <v>0.63874999999999993</v>
      </c>
      <c r="E43" s="172">
        <f>+E15*365/200</f>
        <v>0.91249999999999998</v>
      </c>
      <c r="F43" s="12"/>
      <c r="G43" s="55"/>
      <c r="H43" s="9"/>
    </row>
    <row r="44" spans="1:8" ht="5.85" customHeight="1" thickBot="1" x14ac:dyDescent="0.3">
      <c r="A44" s="6"/>
      <c r="C44" s="145"/>
      <c r="D44" s="145"/>
      <c r="E44" s="145"/>
      <c r="F44" s="12"/>
      <c r="G44" s="54"/>
      <c r="H44" s="9"/>
    </row>
    <row r="45" spans="1:8" ht="18" customHeight="1" thickBot="1" x14ac:dyDescent="0.3">
      <c r="A45" s="6"/>
      <c r="B45" s="147" t="s">
        <v>368</v>
      </c>
      <c r="C45" s="172">
        <f>+C17*365/230</f>
        <v>0.15869565217391304</v>
      </c>
      <c r="D45" s="172">
        <f>+D17*365/230</f>
        <v>0.55543478260869561</v>
      </c>
      <c r="E45" s="172">
        <f>+E17*365/230</f>
        <v>1.4282608695652175</v>
      </c>
      <c r="F45" s="12"/>
      <c r="G45" s="170"/>
      <c r="H45" s="9"/>
    </row>
    <row r="46" spans="1:8" ht="5.85" customHeight="1" thickBot="1" x14ac:dyDescent="0.3">
      <c r="A46" s="6"/>
      <c r="C46" s="145"/>
      <c r="D46" s="145"/>
      <c r="E46" s="145"/>
      <c r="F46" s="12"/>
      <c r="G46" s="171"/>
      <c r="H46" s="9"/>
    </row>
    <row r="47" spans="1:8" ht="18" customHeight="1" thickBot="1" x14ac:dyDescent="0.3">
      <c r="A47" s="6"/>
      <c r="B47" s="147" t="s">
        <v>387</v>
      </c>
      <c r="C47" s="172">
        <f>+C19*365/230</f>
        <v>0.95217391304347831</v>
      </c>
      <c r="D47" s="172">
        <f>+D19*365/230</f>
        <v>1.9043478260869566</v>
      </c>
      <c r="E47" s="172">
        <f>+E19*365/230</f>
        <v>3.6499999999999995</v>
      </c>
      <c r="F47" s="12"/>
      <c r="G47" s="170"/>
      <c r="H47" s="9"/>
    </row>
    <row r="48" spans="1:8" ht="5.85" customHeight="1" thickBot="1" x14ac:dyDescent="0.3">
      <c r="A48" s="6"/>
      <c r="C48" s="145"/>
      <c r="D48" s="145"/>
      <c r="E48" s="145"/>
      <c r="F48" s="12"/>
      <c r="G48" s="54"/>
      <c r="H48" s="9"/>
    </row>
    <row r="49" spans="1:8" ht="18" customHeight="1" thickBot="1" x14ac:dyDescent="0.3">
      <c r="A49" s="6"/>
      <c r="B49" s="149" t="s">
        <v>401</v>
      </c>
      <c r="C49" s="156">
        <f>+C47+C45+C43</f>
        <v>1.4758695652173914</v>
      </c>
      <c r="D49" s="156">
        <f t="shared" ref="D49:E49" si="2">+D47+D45+D43</f>
        <v>3.0985326086956522</v>
      </c>
      <c r="E49" s="156">
        <f t="shared" si="2"/>
        <v>5.9907608695652161</v>
      </c>
      <c r="F49" s="12"/>
      <c r="G49" s="55"/>
      <c r="H49" s="9"/>
    </row>
    <row r="50" spans="1:8" ht="5.85" customHeight="1" thickBot="1" x14ac:dyDescent="0.3">
      <c r="A50" s="6"/>
      <c r="C50" s="8"/>
      <c r="D50" s="8"/>
      <c r="E50" s="8"/>
      <c r="F50" s="12"/>
      <c r="G50" s="54"/>
      <c r="H50" s="9"/>
    </row>
    <row r="51" spans="1:8" ht="18" customHeight="1" thickBot="1" x14ac:dyDescent="0.3">
      <c r="A51" s="6"/>
      <c r="B51" s="149" t="s">
        <v>388</v>
      </c>
      <c r="C51" s="156">
        <f>+C49/0.65</f>
        <v>2.2705685618729099</v>
      </c>
      <c r="D51" s="156">
        <f>+D49/0.65</f>
        <v>4.7669732441471568</v>
      </c>
      <c r="E51" s="156">
        <f>+E49/0.65</f>
        <v>9.2165551839464861</v>
      </c>
      <c r="F51" s="12"/>
      <c r="G51" s="55" t="s">
        <v>376</v>
      </c>
      <c r="H51" s="9"/>
    </row>
    <row r="52" spans="1:8" ht="22.5" customHeight="1" x14ac:dyDescent="0.25">
      <c r="A52" s="6"/>
      <c r="B52" s="7"/>
      <c r="C52" s="8"/>
      <c r="D52" s="8"/>
      <c r="E52" s="8"/>
      <c r="F52" s="7"/>
      <c r="G52" s="7"/>
      <c r="H52" s="9"/>
    </row>
    <row r="53" spans="1:8" ht="29.25" customHeight="1" x14ac:dyDescent="0.5">
      <c r="A53" s="31" t="s">
        <v>398</v>
      </c>
      <c r="B53" s="1"/>
      <c r="C53" s="2"/>
      <c r="D53" s="2"/>
      <c r="E53" s="3"/>
      <c r="F53" s="4"/>
      <c r="G53" s="4"/>
      <c r="H53" s="5"/>
    </row>
    <row r="54" spans="1:8" ht="5.85" customHeight="1" thickBot="1" x14ac:dyDescent="0.3">
      <c r="A54" s="14"/>
      <c r="C54" s="8"/>
      <c r="D54" s="8"/>
      <c r="E54" s="8"/>
      <c r="F54" s="12"/>
      <c r="G54" s="54"/>
      <c r="H54" s="9"/>
    </row>
    <row r="55" spans="1:8" ht="18" customHeight="1" thickBot="1" x14ac:dyDescent="0.35">
      <c r="A55" s="14"/>
      <c r="B55" s="51" t="s">
        <v>396</v>
      </c>
      <c r="C55" s="138">
        <f>+C37</f>
        <v>0.76782608695652177</v>
      </c>
      <c r="D55" s="138">
        <f>+D37</f>
        <v>1.5980434782608697</v>
      </c>
      <c r="E55" s="138">
        <f>+E37</f>
        <v>3.0543478260869565</v>
      </c>
      <c r="F55" s="12"/>
      <c r="G55" s="55"/>
      <c r="H55" s="9"/>
    </row>
    <row r="56" spans="1:8" ht="5.85" customHeight="1" thickBot="1" x14ac:dyDescent="0.3">
      <c r="A56" s="14"/>
      <c r="C56" s="8"/>
      <c r="D56" s="8"/>
      <c r="E56" s="8"/>
      <c r="F56" s="12"/>
      <c r="G56" s="54"/>
      <c r="H56" s="9"/>
    </row>
    <row r="57" spans="1:8" ht="18" customHeight="1" thickBot="1" x14ac:dyDescent="0.35">
      <c r="A57" s="14"/>
      <c r="B57" s="51" t="s">
        <v>397</v>
      </c>
      <c r="C57" s="138">
        <f>+C49</f>
        <v>1.4758695652173914</v>
      </c>
      <c r="D57" s="138">
        <f>+D49</f>
        <v>3.0985326086956522</v>
      </c>
      <c r="E57" s="138">
        <f>+E49</f>
        <v>5.9907608695652161</v>
      </c>
      <c r="F57" s="12"/>
      <c r="G57" s="55"/>
      <c r="H57" s="9"/>
    </row>
    <row r="58" spans="1:8" ht="22.5" customHeight="1" x14ac:dyDescent="0.25">
      <c r="A58" s="6"/>
      <c r="B58" s="7"/>
      <c r="C58" s="8"/>
      <c r="D58" s="8"/>
      <c r="E58" s="8"/>
      <c r="F58" s="7"/>
      <c r="G58" s="7"/>
      <c r="H58" s="9"/>
    </row>
    <row r="59" spans="1:8" ht="29.25" customHeight="1" x14ac:dyDescent="0.5">
      <c r="A59" s="31" t="s">
        <v>399</v>
      </c>
      <c r="B59" s="1"/>
      <c r="C59" s="2"/>
      <c r="D59" s="2"/>
      <c r="E59" s="3"/>
      <c r="F59" s="4"/>
      <c r="G59" s="4"/>
      <c r="H59" s="5"/>
    </row>
    <row r="60" spans="1:8" ht="5.85" customHeight="1" x14ac:dyDescent="0.25">
      <c r="A60" s="14"/>
      <c r="C60" s="8"/>
      <c r="D60" s="8"/>
      <c r="E60" s="8"/>
      <c r="F60" s="12"/>
      <c r="G60" s="54"/>
      <c r="H60" s="9"/>
    </row>
    <row r="61" spans="1:8" ht="16.7" customHeight="1" x14ac:dyDescent="0.25">
      <c r="A61" s="6"/>
      <c r="B61" s="88" t="s">
        <v>283</v>
      </c>
      <c r="C61" s="32" t="s">
        <v>215</v>
      </c>
      <c r="D61" s="33" t="s">
        <v>216</v>
      </c>
      <c r="E61" s="34" t="s">
        <v>217</v>
      </c>
      <c r="F61" s="12"/>
      <c r="G61" s="10" t="s">
        <v>0</v>
      </c>
      <c r="H61" s="9"/>
    </row>
    <row r="62" spans="1:8" ht="5.85" customHeight="1" x14ac:dyDescent="0.25">
      <c r="A62" s="14"/>
      <c r="C62" s="8"/>
      <c r="D62" s="8"/>
      <c r="E62" s="8"/>
      <c r="F62" s="12"/>
      <c r="G62" s="54"/>
      <c r="H62" s="9"/>
    </row>
    <row r="63" spans="1:8" ht="18" customHeight="1" x14ac:dyDescent="0.3">
      <c r="A63" s="6"/>
      <c r="B63" s="85" t="s">
        <v>277</v>
      </c>
      <c r="C63" s="13">
        <v>2.5</v>
      </c>
      <c r="D63" s="13">
        <v>2</v>
      </c>
      <c r="E63" s="13">
        <v>1.5</v>
      </c>
      <c r="F63" s="12"/>
      <c r="G63" s="55"/>
      <c r="H63" s="9"/>
    </row>
    <row r="64" spans="1:8" ht="5.85" customHeight="1" thickBot="1" x14ac:dyDescent="0.3">
      <c r="A64" s="14"/>
      <c r="C64" s="8"/>
      <c r="D64" s="8"/>
      <c r="E64" s="8"/>
      <c r="F64" s="12"/>
      <c r="G64" s="54"/>
      <c r="H64" s="9"/>
    </row>
    <row r="65" spans="1:8" ht="18" customHeight="1" thickBot="1" x14ac:dyDescent="0.35">
      <c r="A65" s="14"/>
      <c r="B65" s="51" t="s">
        <v>396</v>
      </c>
      <c r="C65" s="138">
        <f>+C55/C63</f>
        <v>0.30713043478260871</v>
      </c>
      <c r="D65" s="138">
        <f>+D55/D63</f>
        <v>0.79902173913043484</v>
      </c>
      <c r="E65" s="138">
        <f>+E55/E63</f>
        <v>2.0362318840579712</v>
      </c>
      <c r="F65" s="12"/>
      <c r="G65" s="55"/>
      <c r="H65" s="9"/>
    </row>
    <row r="66" spans="1:8" ht="5.85" customHeight="1" thickBot="1" x14ac:dyDescent="0.3">
      <c r="A66" s="14"/>
      <c r="C66" s="8"/>
      <c r="D66" s="8"/>
      <c r="E66" s="8"/>
      <c r="F66" s="12"/>
      <c r="G66" s="54"/>
      <c r="H66" s="9"/>
    </row>
    <row r="67" spans="1:8" ht="18" customHeight="1" thickBot="1" x14ac:dyDescent="0.35">
      <c r="A67" s="14"/>
      <c r="B67" s="51" t="s">
        <v>397</v>
      </c>
      <c r="C67" s="138">
        <f>+C57/C63</f>
        <v>0.59034782608695657</v>
      </c>
      <c r="D67" s="138">
        <f>+D57/D63</f>
        <v>1.5492663043478261</v>
      </c>
      <c r="E67" s="138">
        <f>+E57/E63</f>
        <v>3.9938405797101439</v>
      </c>
      <c r="F67" s="12"/>
      <c r="G67" s="55"/>
      <c r="H67" s="9"/>
    </row>
    <row r="68" spans="1:8" ht="22.5" customHeight="1" x14ac:dyDescent="0.25">
      <c r="A68" s="6"/>
      <c r="B68" s="7"/>
      <c r="C68" s="8"/>
      <c r="D68" s="8"/>
      <c r="E68" s="8"/>
      <c r="F68" s="7"/>
      <c r="G68" s="7"/>
      <c r="H68" s="9"/>
    </row>
    <row r="69" spans="1:8" ht="29.25" customHeight="1" x14ac:dyDescent="0.5">
      <c r="A69" s="31" t="s">
        <v>377</v>
      </c>
      <c r="B69" s="1"/>
      <c r="C69" s="2"/>
      <c r="D69" s="2"/>
      <c r="E69" s="3"/>
      <c r="F69" s="4"/>
      <c r="G69" s="4"/>
      <c r="H69" s="5"/>
    </row>
    <row r="70" spans="1:8" ht="22.5" customHeight="1" x14ac:dyDescent="0.25">
      <c r="A70" s="6"/>
      <c r="B70" s="169" t="s">
        <v>389</v>
      </c>
      <c r="C70" s="8"/>
      <c r="D70" s="8"/>
      <c r="E70" s="8"/>
      <c r="F70" s="7"/>
      <c r="G70" s="7"/>
      <c r="H70" s="9"/>
    </row>
    <row r="71" spans="1:8" ht="16.7" customHeight="1" x14ac:dyDescent="0.25">
      <c r="A71" s="6"/>
      <c r="B71" s="153" t="s">
        <v>370</v>
      </c>
      <c r="C71" s="32" t="s">
        <v>390</v>
      </c>
      <c r="D71" s="33" t="s">
        <v>390</v>
      </c>
      <c r="E71" s="34" t="s">
        <v>390</v>
      </c>
      <c r="F71" s="12"/>
      <c r="G71" s="10" t="s">
        <v>0</v>
      </c>
      <c r="H71" s="9"/>
    </row>
    <row r="72" spans="1:8" ht="5.85" customHeight="1" thickBot="1" x14ac:dyDescent="0.3">
      <c r="A72" s="14"/>
      <c r="C72" s="8"/>
      <c r="D72" s="8"/>
      <c r="E72" s="8"/>
      <c r="F72" s="12"/>
      <c r="G72" s="54"/>
      <c r="H72" s="9"/>
    </row>
    <row r="73" spans="1:8" ht="18" customHeight="1" thickBot="1" x14ac:dyDescent="0.3">
      <c r="A73" s="6"/>
      <c r="B73" s="151" t="s">
        <v>369</v>
      </c>
      <c r="C73" s="152">
        <v>0</v>
      </c>
      <c r="D73" s="152">
        <v>0</v>
      </c>
      <c r="E73" s="152">
        <v>0</v>
      </c>
      <c r="F73" s="12"/>
      <c r="G73" s="55"/>
      <c r="H73" s="9"/>
    </row>
    <row r="74" spans="1:8" ht="5.85" customHeight="1" thickBot="1" x14ac:dyDescent="0.3">
      <c r="A74" s="14"/>
      <c r="C74" s="8"/>
      <c r="D74" s="8"/>
      <c r="E74" s="8"/>
      <c r="F74" s="12"/>
      <c r="G74" s="54"/>
      <c r="H74" s="9"/>
    </row>
    <row r="75" spans="1:8" ht="18" customHeight="1" thickBot="1" x14ac:dyDescent="0.3">
      <c r="A75" s="6"/>
      <c r="B75" s="151" t="s">
        <v>371</v>
      </c>
      <c r="C75" s="152">
        <v>0.1</v>
      </c>
      <c r="D75" s="152">
        <v>0.15</v>
      </c>
      <c r="E75" s="152">
        <v>0.2</v>
      </c>
      <c r="F75" s="12"/>
      <c r="G75" s="55"/>
      <c r="H75" s="9"/>
    </row>
    <row r="76" spans="1:8" ht="5.85" customHeight="1" thickBot="1" x14ac:dyDescent="0.3">
      <c r="A76" s="14"/>
      <c r="C76" s="8"/>
      <c r="D76" s="8"/>
      <c r="E76" s="8"/>
      <c r="F76" s="12"/>
      <c r="G76" s="54"/>
      <c r="H76" s="9"/>
    </row>
    <row r="77" spans="1:8" ht="18" customHeight="1" thickBot="1" x14ac:dyDescent="0.3">
      <c r="A77" s="6"/>
      <c r="B77" s="151" t="s">
        <v>372</v>
      </c>
      <c r="C77" s="152">
        <v>0.1</v>
      </c>
      <c r="D77" s="152">
        <v>0.3</v>
      </c>
      <c r="E77" s="152">
        <v>0.6</v>
      </c>
      <c r="F77" s="12"/>
      <c r="G77" s="55"/>
      <c r="H77" s="9"/>
    </row>
    <row r="78" spans="1:8" ht="5.85" customHeight="1" thickBot="1" x14ac:dyDescent="0.3">
      <c r="A78" s="14"/>
      <c r="C78" s="8"/>
      <c r="D78" s="8"/>
      <c r="E78" s="8"/>
      <c r="F78" s="12"/>
      <c r="G78" s="54"/>
      <c r="H78" s="9"/>
    </row>
    <row r="79" spans="1:8" ht="18" customHeight="1" thickBot="1" x14ac:dyDescent="0.3">
      <c r="A79" s="6"/>
      <c r="B79" s="151" t="s">
        <v>373</v>
      </c>
      <c r="C79" s="152">
        <v>0.1</v>
      </c>
      <c r="D79" s="152">
        <v>0.15</v>
      </c>
      <c r="E79" s="152">
        <v>0.2</v>
      </c>
      <c r="F79" s="12"/>
      <c r="G79" s="55"/>
      <c r="H79" s="9"/>
    </row>
    <row r="80" spans="1:8" ht="5.85" customHeight="1" thickBot="1" x14ac:dyDescent="0.3">
      <c r="A80" s="14"/>
      <c r="C80" s="8"/>
      <c r="D80" s="8"/>
      <c r="E80" s="8"/>
      <c r="F80" s="12"/>
      <c r="G80" s="54"/>
      <c r="H80" s="9"/>
    </row>
    <row r="81" spans="1:8" ht="18" customHeight="1" thickBot="1" x14ac:dyDescent="0.3">
      <c r="A81" s="6"/>
      <c r="B81" s="151" t="s">
        <v>374</v>
      </c>
      <c r="C81" s="152">
        <v>0.1</v>
      </c>
      <c r="D81" s="152">
        <v>0.5</v>
      </c>
      <c r="E81" s="152">
        <v>1</v>
      </c>
      <c r="F81" s="12"/>
      <c r="G81" s="55"/>
      <c r="H81" s="9"/>
    </row>
    <row r="82" spans="1:8" ht="22.5" customHeight="1" x14ac:dyDescent="0.25">
      <c r="A82" s="6"/>
      <c r="B82" s="7"/>
      <c r="C82" s="8"/>
      <c r="D82" s="8"/>
      <c r="E82" s="8"/>
      <c r="F82" s="7"/>
      <c r="G82" s="7"/>
      <c r="H82" s="9"/>
    </row>
    <row r="83" spans="1:8" ht="16.7" customHeight="1" x14ac:dyDescent="0.25">
      <c r="A83" s="10">
        <v>1</v>
      </c>
      <c r="B83" s="11" t="s">
        <v>375</v>
      </c>
      <c r="C83" s="32" t="s">
        <v>8</v>
      </c>
      <c r="D83" s="33" t="s">
        <v>8</v>
      </c>
      <c r="E83" s="34" t="s">
        <v>8</v>
      </c>
      <c r="F83" s="12"/>
      <c r="G83" s="10" t="s">
        <v>0</v>
      </c>
      <c r="H83" s="9"/>
    </row>
    <row r="84" spans="1:8" ht="5.85" customHeight="1" thickBot="1" x14ac:dyDescent="0.3">
      <c r="A84" s="14"/>
      <c r="C84" s="8"/>
      <c r="D84" s="8"/>
      <c r="E84" s="8"/>
      <c r="F84" s="12"/>
      <c r="G84" s="54"/>
      <c r="H84" s="9"/>
    </row>
    <row r="85" spans="1:8" ht="18" customHeight="1" thickBot="1" x14ac:dyDescent="0.35">
      <c r="A85" s="6"/>
      <c r="B85" s="151" t="s">
        <v>369</v>
      </c>
      <c r="C85" s="154">
        <f>+C$23*C73/100</f>
        <v>0</v>
      </c>
      <c r="D85" s="154">
        <f t="shared" ref="D85" si="3">+D$23*D73/100</f>
        <v>0</v>
      </c>
      <c r="E85" s="154">
        <f>+E$23*E73/100</f>
        <v>0</v>
      </c>
      <c r="F85" s="12"/>
      <c r="G85" s="55"/>
      <c r="H85" s="9"/>
    </row>
    <row r="86" spans="1:8" ht="5.85" customHeight="1" thickBot="1" x14ac:dyDescent="0.3">
      <c r="A86" s="6"/>
      <c r="C86" s="155"/>
      <c r="D86" s="155"/>
      <c r="E86" s="155"/>
      <c r="F86" s="12"/>
      <c r="G86" s="54"/>
      <c r="H86" s="9"/>
    </row>
    <row r="87" spans="1:8" ht="18" customHeight="1" thickBot="1" x14ac:dyDescent="0.35">
      <c r="A87" s="6"/>
      <c r="B87" s="151" t="s">
        <v>371</v>
      </c>
      <c r="C87" s="154">
        <f>+C$23*C75/100</f>
        <v>1.1999999999999999E-3</v>
      </c>
      <c r="D87" s="154">
        <f t="shared" ref="D87" si="4">+D$23*D75/100</f>
        <v>3.7999999999999996E-3</v>
      </c>
      <c r="E87" s="154">
        <f>+E$23*E75/100</f>
        <v>9.8666666666666659E-3</v>
      </c>
      <c r="F87" s="12"/>
      <c r="G87" s="55"/>
      <c r="H87" s="9"/>
    </row>
    <row r="88" spans="1:8" ht="5.85" customHeight="1" thickBot="1" x14ac:dyDescent="0.3">
      <c r="A88" s="14"/>
      <c r="C88" s="155"/>
      <c r="D88" s="155"/>
      <c r="E88" s="155"/>
      <c r="F88" s="12"/>
      <c r="G88" s="54">
        <v>6</v>
      </c>
      <c r="H88" s="9"/>
    </row>
    <row r="89" spans="1:8" ht="18" customHeight="1" thickBot="1" x14ac:dyDescent="0.35">
      <c r="A89" s="6"/>
      <c r="B89" s="151" t="s">
        <v>372</v>
      </c>
      <c r="C89" s="154">
        <f>+C$23*C77/100</f>
        <v>1.1999999999999999E-3</v>
      </c>
      <c r="D89" s="154">
        <f t="shared" ref="D89" si="5">+D$23*D77/100</f>
        <v>7.5999999999999991E-3</v>
      </c>
      <c r="E89" s="154">
        <f>+E$23*E77/100</f>
        <v>2.9599999999999994E-2</v>
      </c>
      <c r="F89" s="12"/>
      <c r="G89" s="55"/>
      <c r="H89" s="9"/>
    </row>
    <row r="90" spans="1:8" ht="5.85" customHeight="1" thickBot="1" x14ac:dyDescent="0.3">
      <c r="A90" s="14"/>
      <c r="C90" s="155"/>
      <c r="D90" s="155"/>
      <c r="E90" s="155"/>
      <c r="F90" s="12"/>
      <c r="G90" s="54"/>
      <c r="H90" s="9"/>
    </row>
    <row r="91" spans="1:8" ht="18" customHeight="1" thickBot="1" x14ac:dyDescent="0.35">
      <c r="A91" s="6"/>
      <c r="B91" s="151" t="s">
        <v>373</v>
      </c>
      <c r="C91" s="154">
        <f>+C$23*C79/100</f>
        <v>1.1999999999999999E-3</v>
      </c>
      <c r="D91" s="154">
        <f t="shared" ref="D91" si="6">+D$23*D79/100</f>
        <v>3.7999999999999996E-3</v>
      </c>
      <c r="E91" s="154">
        <f>+E$23*E79/100</f>
        <v>9.8666666666666659E-3</v>
      </c>
      <c r="F91" s="12"/>
      <c r="G91" s="55"/>
      <c r="H91" s="9"/>
    </row>
    <row r="92" spans="1:8" ht="5.85" customHeight="1" thickBot="1" x14ac:dyDescent="0.3">
      <c r="A92" s="6"/>
      <c r="C92" s="155"/>
      <c r="D92" s="155"/>
      <c r="E92" s="155"/>
      <c r="F92" s="12"/>
      <c r="G92" s="54"/>
      <c r="H92" s="9"/>
    </row>
    <row r="93" spans="1:8" ht="18" customHeight="1" thickBot="1" x14ac:dyDescent="0.35">
      <c r="A93" s="6"/>
      <c r="B93" s="151" t="s">
        <v>374</v>
      </c>
      <c r="C93" s="154">
        <f>+C$23*C81/100</f>
        <v>1.1999999999999999E-3</v>
      </c>
      <c r="D93" s="154">
        <f t="shared" ref="D93" si="7">+D$23*D81/100</f>
        <v>1.2666666666666666E-2</v>
      </c>
      <c r="E93" s="154">
        <f>+E$23*E81/100</f>
        <v>4.9333333333333326E-2</v>
      </c>
      <c r="F93" s="12"/>
      <c r="G93" s="55"/>
      <c r="H93" s="9"/>
    </row>
    <row r="94" spans="1:8" ht="5.85" customHeight="1" thickBot="1" x14ac:dyDescent="0.3">
      <c r="A94" s="14"/>
      <c r="C94" s="8"/>
      <c r="D94" s="8"/>
      <c r="E94" s="8"/>
      <c r="F94" s="12"/>
      <c r="G94" s="54"/>
      <c r="H94" s="9"/>
    </row>
    <row r="95" spans="1:8" ht="18" customHeight="1" thickBot="1" x14ac:dyDescent="0.35">
      <c r="A95" s="14"/>
      <c r="B95" s="51" t="s">
        <v>15</v>
      </c>
      <c r="C95" s="49"/>
      <c r="D95" s="49"/>
      <c r="E95" s="50"/>
      <c r="F95" s="12"/>
      <c r="G95" s="55"/>
      <c r="H95" s="9"/>
    </row>
    <row r="96" spans="1:8" ht="5.85" customHeight="1" x14ac:dyDescent="0.25">
      <c r="A96" s="14"/>
      <c r="C96" s="8"/>
      <c r="D96" s="8"/>
      <c r="E96" s="8"/>
      <c r="F96" s="12"/>
      <c r="G96" s="54"/>
      <c r="H96" s="9"/>
    </row>
    <row r="97" spans="1:8" ht="20.25" customHeight="1" x14ac:dyDescent="0.25">
      <c r="A97" s="14"/>
      <c r="B97" s="30"/>
      <c r="C97" s="8"/>
      <c r="D97" s="8"/>
      <c r="E97" s="8"/>
      <c r="F97" s="12"/>
      <c r="G97" s="7"/>
      <c r="H97" s="9"/>
    </row>
    <row r="98" spans="1:8" ht="29.25" customHeight="1" x14ac:dyDescent="0.5">
      <c r="A98" s="31" t="s">
        <v>400</v>
      </c>
      <c r="B98" s="1"/>
      <c r="C98" s="2"/>
      <c r="D98" s="2"/>
      <c r="E98" s="3"/>
      <c r="F98" s="4"/>
      <c r="G98" s="4"/>
      <c r="H98" s="5"/>
    </row>
    <row r="99" spans="1:8" ht="5.85" customHeight="1" thickBot="1" x14ac:dyDescent="0.3">
      <c r="A99" s="14"/>
      <c r="C99" s="8"/>
      <c r="D99" s="8"/>
      <c r="E99" s="8"/>
      <c r="F99" s="12"/>
      <c r="G99" s="54"/>
      <c r="H99" s="9"/>
    </row>
    <row r="100" spans="1:8" ht="18" customHeight="1" thickBot="1" x14ac:dyDescent="0.35">
      <c r="A100" s="14"/>
      <c r="B100" s="51" t="s">
        <v>15</v>
      </c>
      <c r="C100" s="138">
        <f>+C80</f>
        <v>0</v>
      </c>
      <c r="D100" s="138">
        <f t="shared" ref="D100:E100" si="8">+D80</f>
        <v>0</v>
      </c>
      <c r="E100" s="138">
        <f t="shared" si="8"/>
        <v>0</v>
      </c>
      <c r="F100" s="12"/>
      <c r="G100" s="55"/>
      <c r="H100" s="9"/>
    </row>
    <row r="101" spans="1:8" ht="5.85" customHeight="1" x14ac:dyDescent="0.25">
      <c r="A101" s="14"/>
      <c r="C101" s="8"/>
      <c r="D101" s="8"/>
      <c r="E101" s="8"/>
      <c r="F101" s="12"/>
      <c r="G101" s="54"/>
      <c r="H101" s="9"/>
    </row>
    <row r="102" spans="1:8" ht="12.75" customHeight="1" x14ac:dyDescent="0.25">
      <c r="A102" s="16" t="s">
        <v>6</v>
      </c>
      <c r="B102" s="17"/>
      <c r="C102" s="18"/>
      <c r="D102" s="18"/>
      <c r="E102" s="18"/>
      <c r="F102" s="17"/>
      <c r="G102" s="17"/>
      <c r="H102" s="9"/>
    </row>
    <row r="103" spans="1:8" ht="46.5" customHeight="1" x14ac:dyDescent="0.25">
      <c r="A103" s="19"/>
      <c r="B103" s="20"/>
      <c r="C103" s="21"/>
      <c r="D103" s="21"/>
      <c r="E103" s="21"/>
      <c r="F103" s="20"/>
      <c r="G103" s="20"/>
      <c r="H103" s="22" t="s">
        <v>7</v>
      </c>
    </row>
    <row r="104" spans="1:8" ht="2.25" customHeight="1" x14ac:dyDescent="0.25">
      <c r="A104" s="23"/>
      <c r="B104" s="24"/>
      <c r="C104" s="25"/>
      <c r="D104" s="25"/>
      <c r="E104" s="25"/>
      <c r="F104" s="24"/>
      <c r="G104" s="24"/>
      <c r="H104" s="26"/>
    </row>
  </sheetData>
  <sheetProtection selectLockedCells="1"/>
  <pageMargins left="0.70866141732283472" right="0.70866141732283472" top="0.43307086614173229" bottom="0.27559055118110237"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19</vt:i4>
      </vt:variant>
    </vt:vector>
  </HeadingPairs>
  <TitlesOfParts>
    <vt:vector size="39" baseType="lpstr">
      <vt:lpstr>Erläuterungen</vt:lpstr>
      <vt:lpstr>Benchmark Klassentrakt - Test</vt:lpstr>
      <vt:lpstr>Benchmark kWh mini</vt:lpstr>
      <vt:lpstr>Benchmark kWh midi</vt:lpstr>
      <vt:lpstr>Benchmark Klassentrakt</vt:lpstr>
      <vt:lpstr>Benchmark Sporthalle</vt:lpstr>
      <vt:lpstr>Kühlung </vt:lpstr>
      <vt:lpstr>Heizen mit WP bzw. Strom </vt:lpstr>
      <vt:lpstr>WW-Bereitung</vt:lpstr>
      <vt:lpstr>Lüftung</vt:lpstr>
      <vt:lpstr>Gesamt - W - kWh</vt:lpstr>
      <vt:lpstr>Haustechnik - W - kWh</vt:lpstr>
      <vt:lpstr>Beleuchtung - W - kWh</vt:lpstr>
      <vt:lpstr>EDV - W - kwh</vt:lpstr>
      <vt:lpstr>Kochen,.. - W - kWh</vt:lpstr>
      <vt:lpstr>Sonstiges - W - kWh</vt:lpstr>
      <vt:lpstr>Grundlast - W - kWh</vt:lpstr>
      <vt:lpstr>Tabelle1</vt:lpstr>
      <vt:lpstr>Tabelle2</vt:lpstr>
      <vt:lpstr>Tabelle3</vt:lpstr>
      <vt:lpstr>_NutzungSporthalle</vt:lpstr>
      <vt:lpstr>'Beleuchtung - W - kWh'!Druckbereich</vt:lpstr>
      <vt:lpstr>'Benchmark Klassentrakt'!Druckbereich</vt:lpstr>
      <vt:lpstr>'Benchmark Klassentrakt - Test'!Druckbereich</vt:lpstr>
      <vt:lpstr>'Benchmark kWh midi'!Druckbereich</vt:lpstr>
      <vt:lpstr>'Benchmark kWh mini'!Druckbereich</vt:lpstr>
      <vt:lpstr>'Benchmark Sporthalle'!Druckbereich</vt:lpstr>
      <vt:lpstr>'EDV - W - kwh'!Druckbereich</vt:lpstr>
      <vt:lpstr>Erläuterungen!Druckbereich</vt:lpstr>
      <vt:lpstr>'Gesamt - W - kWh'!Druckbereich</vt:lpstr>
      <vt:lpstr>'Grundlast - W - kWh'!Druckbereich</vt:lpstr>
      <vt:lpstr>'Haustechnik - W - kWh'!Druckbereich</vt:lpstr>
      <vt:lpstr>'Heizen mit WP bzw. Strom '!Druckbereich</vt:lpstr>
      <vt:lpstr>'Kochen,.. - W - kWh'!Druckbereich</vt:lpstr>
      <vt:lpstr>'Kühlung '!Druckbereich</vt:lpstr>
      <vt:lpstr>Lüftung!Druckbereich</vt:lpstr>
      <vt:lpstr>'Sonstiges - W - kWh'!Druckbereich</vt:lpstr>
      <vt:lpstr>'WW-Bereitung'!Druckbereich</vt:lpstr>
      <vt:lpstr>hohe_externe_Nutzung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Greml</dc:creator>
  <cp:lastModifiedBy>Andreas Greml</cp:lastModifiedBy>
  <cp:lastPrinted>2017-11-13T16:56:47Z</cp:lastPrinted>
  <dcterms:created xsi:type="dcterms:W3CDTF">2017-09-27T17:07:39Z</dcterms:created>
  <dcterms:modified xsi:type="dcterms:W3CDTF">2018-05-16T07:49:52Z</dcterms:modified>
</cp:coreProperties>
</file>